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4o TRI24LGCG PARA PUBLICAR\Datos Abiertos\"/>
    </mc:Choice>
  </mc:AlternateContent>
  <bookViews>
    <workbookView xWindow="0" yWindow="0" windowWidth="28800" windowHeight="12315"/>
  </bookViews>
  <sheets>
    <sheet name="EADID" sheetId="1" r:id="rId1"/>
  </sheets>
  <definedNames>
    <definedName name="_xlnm._FilterDatabase" localSheetId="0" hidden="1">EADID!$A$7:$C$492</definedName>
    <definedName name="_xlnm.Print_Area" localSheetId="0">EADID!$A$1:$C$502</definedName>
    <definedName name="_xlnm.Print_Titles" localSheetId="0">EADID!$1:$8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1" l="1"/>
  <c r="C14" i="1"/>
  <c r="B500" i="1" l="1"/>
  <c r="B491" i="1"/>
  <c r="B475" i="1"/>
  <c r="B469" i="1"/>
  <c r="B467" i="1"/>
  <c r="B464" i="1"/>
  <c r="B461" i="1"/>
  <c r="B446" i="1"/>
  <c r="B443" i="1"/>
  <c r="B439" i="1"/>
  <c r="B432" i="1"/>
  <c r="B380" i="1"/>
  <c r="B376" i="1"/>
  <c r="B373" i="1"/>
  <c r="B371" i="1"/>
  <c r="B365" i="1"/>
  <c r="B363" i="1"/>
  <c r="B359" i="1"/>
  <c r="B356" i="1"/>
  <c r="B346" i="1"/>
  <c r="B342" i="1"/>
  <c r="B340" i="1"/>
  <c r="B317" i="1"/>
  <c r="B315" i="1"/>
  <c r="B312" i="1"/>
  <c r="B310" i="1"/>
  <c r="B308" i="1"/>
  <c r="B303" i="1"/>
  <c r="B300" i="1"/>
  <c r="B293" i="1"/>
  <c r="B285" i="1"/>
  <c r="B283" i="1"/>
  <c r="B273" i="1"/>
  <c r="B271" i="1"/>
  <c r="B258" i="1"/>
  <c r="B232" i="1"/>
  <c r="B224" i="1"/>
  <c r="B209" i="1"/>
  <c r="B206" i="1"/>
  <c r="B149" i="1"/>
  <c r="B146" i="1"/>
  <c r="B138" i="1"/>
  <c r="B120" i="1"/>
  <c r="B106" i="1"/>
  <c r="B97" i="1"/>
  <c r="B94" i="1"/>
  <c r="B80" i="1"/>
  <c r="B62" i="1"/>
  <c r="B51" i="1"/>
  <c r="B44" i="1"/>
  <c r="B43" i="1" s="1"/>
  <c r="B42" i="1" s="1"/>
  <c r="B38" i="1"/>
  <c r="B32" i="1"/>
  <c r="B30" i="1"/>
  <c r="B24" i="1"/>
  <c r="B20" i="1"/>
  <c r="B14" i="1"/>
  <c r="B12" i="1"/>
  <c r="B302" i="1" l="1"/>
  <c r="B345" i="1"/>
  <c r="B339" i="1"/>
  <c r="B23" i="1"/>
  <c r="B208" i="1"/>
  <c r="B292" i="1"/>
  <c r="B358" i="1"/>
  <c r="B50" i="1"/>
  <c r="B379" i="1"/>
  <c r="B11" i="1" l="1"/>
  <c r="B291" i="1"/>
  <c r="B49" i="1"/>
  <c r="B344" i="1"/>
  <c r="B10" i="1" l="1"/>
  <c r="B9" i="1" s="1"/>
  <c r="C341" i="1" s="1"/>
  <c r="C291" i="1" l="1"/>
  <c r="C329" i="1"/>
  <c r="C344" i="1"/>
  <c r="C501" i="1"/>
  <c r="C493" i="1"/>
  <c r="C485" i="1"/>
  <c r="C477" i="1"/>
  <c r="C470" i="1"/>
  <c r="C463" i="1"/>
  <c r="C455" i="1"/>
  <c r="C447" i="1"/>
  <c r="C440" i="1"/>
  <c r="C425" i="1"/>
  <c r="C417" i="1"/>
  <c r="C409" i="1"/>
  <c r="C401" i="1"/>
  <c r="C393" i="1"/>
  <c r="C385" i="1"/>
  <c r="C377" i="1"/>
  <c r="C370" i="1"/>
  <c r="C362" i="1"/>
  <c r="C347" i="1"/>
  <c r="C334" i="1"/>
  <c r="C326" i="1"/>
  <c r="C319" i="1"/>
  <c r="C306" i="1"/>
  <c r="C298" i="1"/>
  <c r="C275" i="1"/>
  <c r="C267" i="1"/>
  <c r="C259" i="1"/>
  <c r="C251" i="1"/>
  <c r="C243" i="1"/>
  <c r="C235" i="1"/>
  <c r="C449" i="1"/>
  <c r="C364" i="1"/>
  <c r="C314" i="1"/>
  <c r="C293" i="1"/>
  <c r="C237" i="1"/>
  <c r="C456" i="1"/>
  <c r="C394" i="1"/>
  <c r="C340" i="1"/>
  <c r="C299" i="1"/>
  <c r="C260" i="1"/>
  <c r="C492" i="1"/>
  <c r="C484" i="1"/>
  <c r="C476" i="1"/>
  <c r="C462" i="1"/>
  <c r="C454" i="1"/>
  <c r="C424" i="1"/>
  <c r="C416" i="1"/>
  <c r="C408" i="1"/>
  <c r="C400" i="1"/>
  <c r="C392" i="1"/>
  <c r="C384" i="1"/>
  <c r="C369" i="1"/>
  <c r="C361" i="1"/>
  <c r="C354" i="1"/>
  <c r="C333" i="1"/>
  <c r="C325" i="1"/>
  <c r="C318" i="1"/>
  <c r="C305" i="1"/>
  <c r="C297" i="1"/>
  <c r="C290" i="1"/>
  <c r="C282" i="1"/>
  <c r="C274" i="1"/>
  <c r="C266" i="1"/>
  <c r="C250" i="1"/>
  <c r="C242" i="1"/>
  <c r="C234" i="1"/>
  <c r="C487" i="1"/>
  <c r="C434" i="1"/>
  <c r="C395" i="1"/>
  <c r="C356" i="1"/>
  <c r="C308" i="1"/>
  <c r="C261" i="1"/>
  <c r="C494" i="1"/>
  <c r="C448" i="1"/>
  <c r="C426" i="1"/>
  <c r="C386" i="1"/>
  <c r="C355" i="1"/>
  <c r="C313" i="1"/>
  <c r="C276" i="1"/>
  <c r="C499" i="1"/>
  <c r="C483" i="1"/>
  <c r="C453" i="1"/>
  <c r="C445" i="1"/>
  <c r="C438" i="1"/>
  <c r="C431" i="1"/>
  <c r="C423" i="1"/>
  <c r="C415" i="1"/>
  <c r="C407" i="1"/>
  <c r="C399" i="1"/>
  <c r="C391" i="1"/>
  <c r="C383" i="1"/>
  <c r="C375" i="1"/>
  <c r="C368" i="1"/>
  <c r="C360" i="1"/>
  <c r="C353" i="1"/>
  <c r="C332" i="1"/>
  <c r="C311" i="1"/>
  <c r="C304" i="1"/>
  <c r="C289" i="1"/>
  <c r="C281" i="1"/>
  <c r="C265" i="1"/>
  <c r="C257" i="1"/>
  <c r="C249" i="1"/>
  <c r="C241" i="1"/>
  <c r="C233" i="1"/>
  <c r="C472" i="1"/>
  <c r="C419" i="1"/>
  <c r="C403" i="1"/>
  <c r="C371" i="1"/>
  <c r="C328" i="1"/>
  <c r="C230" i="1"/>
  <c r="C486" i="1"/>
  <c r="C464" i="1"/>
  <c r="C441" i="1"/>
  <c r="C410" i="1"/>
  <c r="C348" i="1"/>
  <c r="C320" i="1"/>
  <c r="C268" i="1"/>
  <c r="C236" i="1"/>
  <c r="C498" i="1"/>
  <c r="C490" i="1"/>
  <c r="C482" i="1"/>
  <c r="C468" i="1"/>
  <c r="C460" i="1"/>
  <c r="C452" i="1"/>
  <c r="C437" i="1"/>
  <c r="C430" i="1"/>
  <c r="C422" i="1"/>
  <c r="C414" i="1"/>
  <c r="C406" i="1"/>
  <c r="C398" i="1"/>
  <c r="C390" i="1"/>
  <c r="C382" i="1"/>
  <c r="C374" i="1"/>
  <c r="C367" i="1"/>
  <c r="C352" i="1"/>
  <c r="C331" i="1"/>
  <c r="C324" i="1"/>
  <c r="C296" i="1"/>
  <c r="C288" i="1"/>
  <c r="C280" i="1"/>
  <c r="C272" i="1"/>
  <c r="C264" i="1"/>
  <c r="C256" i="1"/>
  <c r="C248" i="1"/>
  <c r="C240" i="1"/>
  <c r="C457" i="1"/>
  <c r="C269" i="1"/>
  <c r="C418" i="1"/>
  <c r="C497" i="1"/>
  <c r="C489" i="1"/>
  <c r="C481" i="1"/>
  <c r="C474" i="1"/>
  <c r="C459" i="1"/>
  <c r="C451" i="1"/>
  <c r="C444" i="1"/>
  <c r="C436" i="1"/>
  <c r="C429" i="1"/>
  <c r="C421" i="1"/>
  <c r="C413" i="1"/>
  <c r="C405" i="1"/>
  <c r="C397" i="1"/>
  <c r="C389" i="1"/>
  <c r="C381" i="1"/>
  <c r="C366" i="1"/>
  <c r="C351" i="1"/>
  <c r="C343" i="1"/>
  <c r="C338" i="1"/>
  <c r="C330" i="1"/>
  <c r="C323" i="1"/>
  <c r="C316" i="1"/>
  <c r="C309" i="1"/>
  <c r="C295" i="1"/>
  <c r="C287" i="1"/>
  <c r="C279" i="1"/>
  <c r="C263" i="1"/>
  <c r="C255" i="1"/>
  <c r="C247" i="1"/>
  <c r="C239" i="1"/>
  <c r="C231" i="1"/>
  <c r="C479" i="1"/>
  <c r="C427" i="1"/>
  <c r="C387" i="1"/>
  <c r="C349" i="1"/>
  <c r="C336" i="1"/>
  <c r="C300" i="1"/>
  <c r="C253" i="1"/>
  <c r="C471" i="1"/>
  <c r="C402" i="1"/>
  <c r="C327" i="1"/>
  <c r="C284" i="1"/>
  <c r="C244" i="1"/>
  <c r="C496" i="1"/>
  <c r="C488" i="1"/>
  <c r="C480" i="1"/>
  <c r="C473" i="1"/>
  <c r="C466" i="1"/>
  <c r="C458" i="1"/>
  <c r="C450" i="1"/>
  <c r="C435" i="1"/>
  <c r="C428" i="1"/>
  <c r="C420" i="1"/>
  <c r="C412" i="1"/>
  <c r="C404" i="1"/>
  <c r="C396" i="1"/>
  <c r="C388" i="1"/>
  <c r="C372" i="1"/>
  <c r="C357" i="1"/>
  <c r="C350" i="1"/>
  <c r="C337" i="1"/>
  <c r="C322" i="1"/>
  <c r="C301" i="1"/>
  <c r="C294" i="1"/>
  <c r="C286" i="1"/>
  <c r="C278" i="1"/>
  <c r="C270" i="1"/>
  <c r="C262" i="1"/>
  <c r="C254" i="1"/>
  <c r="C246" i="1"/>
  <c r="C238" i="1"/>
  <c r="C229" i="1"/>
  <c r="C495" i="1"/>
  <c r="C465" i="1"/>
  <c r="C442" i="1"/>
  <c r="C411" i="1"/>
  <c r="C321" i="1"/>
  <c r="C277" i="1"/>
  <c r="C245" i="1"/>
  <c r="C478" i="1"/>
  <c r="C433" i="1"/>
  <c r="C378" i="1"/>
  <c r="C335" i="1"/>
  <c r="C307" i="1"/>
  <c r="C252" i="1"/>
  <c r="C285" i="1"/>
  <c r="C432" i="1"/>
  <c r="C312" i="1"/>
  <c r="C359" i="1"/>
  <c r="C446" i="1"/>
  <c r="C475" i="1"/>
  <c r="C439" i="1"/>
  <c r="C283" i="1"/>
  <c r="C380" i="1"/>
  <c r="C273" i="1"/>
  <c r="C461" i="1"/>
  <c r="C365" i="1"/>
  <c r="C491" i="1"/>
  <c r="C315" i="1"/>
  <c r="C373" i="1"/>
  <c r="C317" i="1"/>
  <c r="C363" i="1"/>
  <c r="C342" i="1"/>
  <c r="C346" i="1"/>
  <c r="C310" i="1"/>
  <c r="C271" i="1"/>
  <c r="C232" i="1"/>
  <c r="C303" i="1"/>
  <c r="C443" i="1"/>
  <c r="C258" i="1"/>
  <c r="C376" i="1"/>
  <c r="C467" i="1"/>
  <c r="C500" i="1"/>
  <c r="C469" i="1"/>
  <c r="C379" i="1"/>
  <c r="C292" i="1"/>
  <c r="C345" i="1"/>
  <c r="C358" i="1"/>
  <c r="C339" i="1"/>
  <c r="C302" i="1"/>
  <c r="C148" i="1"/>
  <c r="C228" i="1"/>
  <c r="C222" i="1"/>
  <c r="C214" i="1"/>
  <c r="C207" i="1"/>
  <c r="C199" i="1"/>
  <c r="C191" i="1"/>
  <c r="C187" i="1"/>
  <c r="C179" i="1"/>
  <c r="C171" i="1"/>
  <c r="C163" i="1"/>
  <c r="C155" i="1"/>
  <c r="C130" i="1"/>
  <c r="C122" i="1"/>
  <c r="C114" i="1"/>
  <c r="C89" i="1"/>
  <c r="C81" i="1"/>
  <c r="C73" i="1"/>
  <c r="C64" i="1"/>
  <c r="C56" i="1"/>
  <c r="C48" i="1"/>
  <c r="C40" i="1"/>
  <c r="C31" i="1"/>
  <c r="C218" i="1"/>
  <c r="C183" i="1"/>
  <c r="C142" i="1"/>
  <c r="C110" i="1"/>
  <c r="C68" i="1"/>
  <c r="C16" i="1"/>
  <c r="C124" i="1"/>
  <c r="C66" i="1"/>
  <c r="C103" i="1"/>
  <c r="C221" i="1"/>
  <c r="C213" i="1"/>
  <c r="C198" i="1"/>
  <c r="C186" i="1"/>
  <c r="C178" i="1"/>
  <c r="C170" i="1"/>
  <c r="C162" i="1"/>
  <c r="C154" i="1"/>
  <c r="C145" i="1"/>
  <c r="C137" i="1"/>
  <c r="C129" i="1"/>
  <c r="C121" i="1"/>
  <c r="C113" i="1"/>
  <c r="C105" i="1"/>
  <c r="C96" i="1"/>
  <c r="C88" i="1"/>
  <c r="C71" i="1"/>
  <c r="C63" i="1"/>
  <c r="C55" i="1"/>
  <c r="C47" i="1"/>
  <c r="C39" i="1"/>
  <c r="C210" i="1"/>
  <c r="C175" i="1"/>
  <c r="C134" i="1"/>
  <c r="C101" i="1"/>
  <c r="C60" i="1"/>
  <c r="C27" i="1"/>
  <c r="C193" i="1"/>
  <c r="C140" i="1"/>
  <c r="C91" i="1"/>
  <c r="C42" i="1"/>
  <c r="C72" i="1"/>
  <c r="C227" i="1"/>
  <c r="C220" i="1"/>
  <c r="C212" i="1"/>
  <c r="C205" i="1"/>
  <c r="C197" i="1"/>
  <c r="C185" i="1"/>
  <c r="C177" i="1"/>
  <c r="C169" i="1"/>
  <c r="C161" i="1"/>
  <c r="C153" i="1"/>
  <c r="C144" i="1"/>
  <c r="C136" i="1"/>
  <c r="C128" i="1"/>
  <c r="C112" i="1"/>
  <c r="C104" i="1"/>
  <c r="C95" i="1"/>
  <c r="C87" i="1"/>
  <c r="C79" i="1"/>
  <c r="C70" i="1"/>
  <c r="C54" i="1"/>
  <c r="C46" i="1"/>
  <c r="C29" i="1"/>
  <c r="C19" i="1"/>
  <c r="C195" i="1"/>
  <c r="C159" i="1"/>
  <c r="C118" i="1"/>
  <c r="C77" i="1"/>
  <c r="C44" i="1"/>
  <c r="C173" i="1"/>
  <c r="C116" i="1"/>
  <c r="C75" i="1"/>
  <c r="C33" i="1"/>
  <c r="C226" i="1"/>
  <c r="C219" i="1"/>
  <c r="C211" i="1"/>
  <c r="C204" i="1"/>
  <c r="C196" i="1"/>
  <c r="C190" i="1"/>
  <c r="C184" i="1"/>
  <c r="C176" i="1"/>
  <c r="C168" i="1"/>
  <c r="C160" i="1"/>
  <c r="C152" i="1"/>
  <c r="C143" i="1"/>
  <c r="C135" i="1"/>
  <c r="C127" i="1"/>
  <c r="C119" i="1"/>
  <c r="C111" i="1"/>
  <c r="C102" i="1"/>
  <c r="C86" i="1"/>
  <c r="C78" i="1"/>
  <c r="C69" i="1"/>
  <c r="C61" i="1"/>
  <c r="C53" i="1"/>
  <c r="C45" i="1"/>
  <c r="C37" i="1"/>
  <c r="C28" i="1"/>
  <c r="C17" i="1"/>
  <c r="C225" i="1"/>
  <c r="C189" i="1"/>
  <c r="C167" i="1"/>
  <c r="C126" i="1"/>
  <c r="C85" i="1"/>
  <c r="C52" i="1"/>
  <c r="C181" i="1"/>
  <c r="C132" i="1"/>
  <c r="C83" i="1"/>
  <c r="C25" i="1"/>
  <c r="C22" i="1"/>
  <c r="C203" i="1"/>
  <c r="C151" i="1"/>
  <c r="C93" i="1"/>
  <c r="C36" i="1"/>
  <c r="C58" i="1"/>
  <c r="C21" i="1"/>
  <c r="C217" i="1"/>
  <c r="C202" i="1"/>
  <c r="C194" i="1"/>
  <c r="C188" i="1"/>
  <c r="C182" i="1"/>
  <c r="C174" i="1"/>
  <c r="C166" i="1"/>
  <c r="C158" i="1"/>
  <c r="C150" i="1"/>
  <c r="C141" i="1"/>
  <c r="C133" i="1"/>
  <c r="C125" i="1"/>
  <c r="C117" i="1"/>
  <c r="C109" i="1"/>
  <c r="C100" i="1"/>
  <c r="C92" i="1"/>
  <c r="C84" i="1"/>
  <c r="C76" i="1"/>
  <c r="C67" i="1"/>
  <c r="C59" i="1"/>
  <c r="C35" i="1"/>
  <c r="C26" i="1"/>
  <c r="C209" i="1"/>
  <c r="C165" i="1"/>
  <c r="C108" i="1"/>
  <c r="C34" i="1"/>
  <c r="C18" i="1"/>
  <c r="C216" i="1"/>
  <c r="C201" i="1"/>
  <c r="C157" i="1"/>
  <c r="C99" i="1"/>
  <c r="C13" i="1"/>
  <c r="C223" i="1"/>
  <c r="C164" i="1"/>
  <c r="C98" i="1"/>
  <c r="C32" i="1"/>
  <c r="C200" i="1"/>
  <c r="C74" i="1"/>
  <c r="C115" i="1"/>
  <c r="C172" i="1"/>
  <c r="C215" i="1"/>
  <c r="C156" i="1"/>
  <c r="C90" i="1"/>
  <c r="C24" i="1"/>
  <c r="C147" i="1"/>
  <c r="C82" i="1"/>
  <c r="C139" i="1"/>
  <c r="C41" i="1"/>
  <c r="C192" i="1"/>
  <c r="C131" i="1"/>
  <c r="C65" i="1"/>
  <c r="C180" i="1"/>
  <c r="C107" i="1"/>
  <c r="C123" i="1"/>
  <c r="C57" i="1"/>
  <c r="C97" i="1"/>
  <c r="C20" i="1"/>
  <c r="C51" i="1"/>
  <c r="C146" i="1"/>
  <c r="C62" i="1"/>
  <c r="C224" i="1"/>
  <c r="C120" i="1"/>
  <c r="C149" i="1"/>
  <c r="C30" i="1"/>
  <c r="C206" i="1"/>
  <c r="C38" i="1"/>
  <c r="C43" i="1"/>
  <c r="C80" i="1"/>
  <c r="C106" i="1"/>
  <c r="C138" i="1"/>
  <c r="C94" i="1"/>
  <c r="C50" i="1"/>
  <c r="C23" i="1"/>
  <c r="C208" i="1"/>
  <c r="C49" i="1"/>
  <c r="C11" i="1"/>
  <c r="C10" i="1"/>
  <c r="C12" i="1"/>
</calcChain>
</file>

<file path=xl/sharedStrings.xml><?xml version="1.0" encoding="utf-8"?>
<sst xmlns="http://schemas.openxmlformats.org/spreadsheetml/2006/main" count="500" uniqueCount="493">
  <si>
    <t>GOBIERNO DEL ESTADO DE MICHOACAN DE OCAMPO</t>
  </si>
  <si>
    <t>(Pesos)</t>
  </si>
  <si>
    <t>C O N C E P T O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</si>
  <si>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</si>
  <si>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</si>
  <si>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</si>
  <si>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</si>
  <si>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</si>
  <si>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</si>
  <si>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 xml:space="preserve">IMPUESTO SOBRE LOTERIAS, RIFAS, SORTEOS Y CONCURSOS </t>
  </si>
  <si>
    <t xml:space="preserve">IMPUESTOS SOBRE LA PRODUCCION, EL CONSUMO Y LAS TRANSACCIONES </t>
  </si>
  <si>
    <t xml:space="preserve">IMPUESTO SOBRE ENAJENACION DE VEHICULOS DE MOTOR USADOS </t>
  </si>
  <si>
    <t xml:space="preserve">IMPUESTO SOBRE SERVICIOS DE HOSPEDAJE </t>
  </si>
  <si>
    <t>IMPUESTO A LA EROGACIÓN EN JUEGOS CON APUESTAS</t>
  </si>
  <si>
    <t xml:space="preserve">IMPUESTOS SOBRE NOMINA Y ASIMILABLES </t>
  </si>
  <si>
    <t xml:space="preserve">IMPUESTO SOBRE EROGACIONES POR REMUNERACION AL TRABAJO PERSONAL, PRESTADO BAJO LA DIRECCION Y DEPENDENCIA DE UN PATRON </t>
  </si>
  <si>
    <t>IMPUESTO SOBRE EROGACIONES POR REMUNERACION AL TRABAJO PERSONAL, PRESTADO BAJO LA DIRECCION Y DEPENDENCIA DE UN PATRON  (EJERCICIOS ANTERIORES 2%)</t>
  </si>
  <si>
    <t xml:space="preserve">ACCESORIOS </t>
  </si>
  <si>
    <t xml:space="preserve">RECARGOS </t>
  </si>
  <si>
    <t>RECARGOS IMPUESTO SOBRE SERVICIO DE HOSPEDAJE</t>
  </si>
  <si>
    <t>RECARGOS POR PRORROGA O PAGO EN PARCIALIDADES</t>
  </si>
  <si>
    <t>RECARGOS DEL IMPUESTOS A LA EROGACION EN JUEGOS CON APUESTAS</t>
  </si>
  <si>
    <t>MULTAS DE IMPUESTOS ESTATALES</t>
  </si>
  <si>
    <t>MULTAS IMPUESTO SOBRE ENAJENACION DE VEHICULOS DE MOTOR USADOS</t>
  </si>
  <si>
    <t>ACTUALIZACION DE IMPUESTOS ESTATALES</t>
  </si>
  <si>
    <t>ACTUALIZACION IMPUESTO SOBRE ENAJENACION DE VEHICULOS DE MOTOR USADOS</t>
  </si>
  <si>
    <t>ACTUALIZACION IMPUESTO SOBRE SERVICIO DE HOSPEDAJE</t>
  </si>
  <si>
    <t>ACTUALIZACION  IMPUESTO SOBRE EROGACION  POR REMUNERACION AL TRABAJO  PERSONAL PRESTACION  2%/NOMINA</t>
  </si>
  <si>
    <t>ACTUALIZACION DEL IMPUESTO A LA EROGACIONES EN JUEGOS CON APUESTAS</t>
  </si>
  <si>
    <t>INGRESOS NO COMPRENDIDOS EN LAS FRACCIONES DE LA LEY DE INGRESOS CAUSADOS EN EJERCICIOS FISCALES ANTERIORES PENDIENTES DE LIQUIDACIÓN O PAGO</t>
  </si>
  <si>
    <t xml:space="preserve">IMPUESTOS NO COMPRENDIDOS EN LAS FRACCIONES DE LA LEY DE INGRESOS CAUSADOS EN EJERCICIOS FISCALES ANTERIORES PENDIENTES DE LIQUIDACION O PAGO DE TENENCIA Y USO DE VEHICULOS </t>
  </si>
  <si>
    <t xml:space="preserve">ACTUALIZACION IMPUESTO SOBRE TENENCIA Y USO DE VEHICULOS </t>
  </si>
  <si>
    <t xml:space="preserve">RECARGOS IMPUESTO SOBRE TENENCIA Y USO DE VEHICULOS </t>
  </si>
  <si>
    <t>CONTRIBUCIONES DE MEJORAS</t>
  </si>
  <si>
    <t xml:space="preserve">DE APORTACION POR MEJORAS </t>
  </si>
  <si>
    <t xml:space="preserve">APORTACION DE MUNICIPIOS </t>
  </si>
  <si>
    <t>APORTACION DE MUNICIPIOS PARA CONSTRUCCION DE REDES DE AGUA</t>
  </si>
  <si>
    <t xml:space="preserve">APORTACIONES DE MUNICIPIO TRASLADO DE MAQUINARIA SCOP </t>
  </si>
  <si>
    <t>APORTACION DE MUNICIPIOS FORTAPAZ</t>
  </si>
  <si>
    <t xml:space="preserve">DERECHOS POR PRESTACION DE SERVICIOS </t>
  </si>
  <si>
    <t>DERECHOS POR LA PRESTACION DE SERVICIOS ESTATALES</t>
  </si>
  <si>
    <t xml:space="preserve">POR SERVICIOS DE PROTECCIÓN AMBIENTAL Y DESARROLLO TERRITORIAL </t>
  </si>
  <si>
    <t>AUTORIZACION DE FRACCIONAMIENTOS, CONDOMINIOS</t>
  </si>
  <si>
    <t>OTROS SERVICIOS URBANISTICOS Y DE ASENTAMIENTO HUMANO</t>
  </si>
  <si>
    <t>AUTORIZACION DE  SUBDIVICIONES Y FUSIONES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</si>
  <si>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</si>
  <si>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</si>
  <si>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</si>
  <si>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</si>
  <si>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</si>
  <si>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EXPEDICION DE ACTUALIZACION  DE LICENCIA AMBIENTAL UNICA</t>
  </si>
  <si>
    <t>POR LA VALIDACION DE DICTAMENES DE DAÑO AMBIENTAL</t>
  </si>
  <si>
    <t>SERVICIOS DE TRANSPORTE PUBLICO</t>
  </si>
  <si>
    <t>PAGO ANUAL DE CONCESIONES</t>
  </si>
  <si>
    <t>RENOVACION ANUAL DE CONCESIONES DE SERVICIO PÚBLICO</t>
  </si>
  <si>
    <t>REFRENDO ANUAL DE CALCOMANIAS</t>
  </si>
  <si>
    <t>REPOSICION DE TARJETAS DE CIRCULACION</t>
  </si>
  <si>
    <t>CANJE GENERAL DE PLACAS</t>
  </si>
  <si>
    <t>DOTACION Y REPOSICION DE PLACAS</t>
  </si>
  <si>
    <t>POR LA EXPEDICIÓN DE CONCESIÓN, POR COPIAS CERTIFICADAS DE EXPEDIENTES</t>
  </si>
  <si>
    <t>EXPEDICION DE PERMISOS EMERGENTES DE SERVICIO PÚBLICO</t>
  </si>
  <si>
    <t>EXPEDICION, REPOSICION Y RENOVACION DEL TÍTULO DE CONCESIONES</t>
  </si>
  <si>
    <t>POR LA EXPEDICIÓN DE CONSTANCIAS QUE ACREDITEN EL USO VEHICULO</t>
  </si>
  <si>
    <t>POR BAJA DE VEHÍCULO DEL SERVICIO PÚBLICO, POR CAMBIO DE UNIDAD, POR ROBO O DESTRUCCIÓN</t>
  </si>
  <si>
    <t>EXPEDICIÓN DE CERTIFICADO DE INTERÉS PARTICULAR</t>
  </si>
  <si>
    <t>TRANSFERENCIA DE CONCESIÓN DE TRANSPORTE PÚBLICO POR SUCESIÓN</t>
  </si>
  <si>
    <t>CAMBIO DE MODALIDAD DE CONCESIÓN DE TRANSPORTE PÚBLICO</t>
  </si>
  <si>
    <t>CAMBIO DE ADSCRIPCIÓN CLASIFICACIÓN DE LOCALIDADES</t>
  </si>
  <si>
    <t>PERMISO PARA SERVICIO DE TRANSPORTE ESCOLAR Y EMPRESAS</t>
  </si>
  <si>
    <t>PLATAFORMA INFORMATICA CONCESIÓN AUTOS DE ALQUILER</t>
  </si>
  <si>
    <t>POR SERVICIO DE TRANSPORTE PUBLICO FRACC XII OTRO SERVICIO</t>
  </si>
  <si>
    <t>SERVICIOS DE TRANSPORTE PARTICULAR</t>
  </si>
  <si>
    <t>REFRENDO ANUAL DE CIRCULACION</t>
  </si>
  <si>
    <t>REPOSICION DE TARJETA DE CIRCULACION</t>
  </si>
  <si>
    <t>PERMISOS DE CIRCULACION</t>
  </si>
  <si>
    <t>SERVICIO POR BAJA DE PLACAS</t>
  </si>
  <si>
    <t>POR REGISTRO DE BAJAS DE VEHÍCULOS AUTOMOTORES</t>
  </si>
  <si>
    <t>PLACAS PARA PERSONAS CON DISCAPACIDAD 50%</t>
  </si>
  <si>
    <t>REFRENDO ANUAL DE CIRCULACION DE  PERSONAS CON DISCAPACIDAD 50%</t>
  </si>
  <si>
    <t xml:space="preserve">POR VALIDACIÓN DE PAGOS RELACIONADOS CON LA POSESIÓN DEL VEHÍCULO, CUANDO ÉSTE PROVENGA, DE OTRA ENTIDAD FEDERATIVA </t>
  </si>
  <si>
    <t>POR VALIDACIÓN DE PEDIMENTOS DE IMPORTACIÓN DE VEHÍCULOS DE PROCEDENCIA EXTRANJERA</t>
  </si>
  <si>
    <t>CONDONACION POR SERVICIO DE TRASPORTE PARTICULAR</t>
  </si>
  <si>
    <t xml:space="preserve">POR LA EXPEDICIÓN Y RENOVACIÓN DE LICENCIAS PARA CONDUCIR VEHÍCULOS AUTOMOTORES </t>
  </si>
  <si>
    <t xml:space="preserve">LICENCIAS PARA CONDUCIR </t>
  </si>
  <si>
    <t>PERMISOS PROVICIONALES PARA CONDUCIR</t>
  </si>
  <si>
    <t xml:space="preserve">POR SERVICIOS DE SEGURIDAD PRIVADA </t>
  </si>
  <si>
    <t>POR ESTUDIO Y POR LA REVALIDACIÓN ANUAL</t>
  </si>
  <si>
    <t>POR PRESTAR SERVICIOS  DE TRASLADO DE BIENES Y VALORES</t>
  </si>
  <si>
    <t>POR EL ESTUDIO, EVALUACIÓN Y RECOMENDACIONES POR SOLICITUD DE CAMBIO O AMPLIACIÓN DE MODALIDAD DE SERVICIO</t>
  </si>
  <si>
    <t xml:space="preserve">POR EL ESTUDIO PARA DETERMINAR LA LEGALIDAD DE INSCRIBIR CADA ARMA DE FUEGO O CADA EQUIPO UTILIZADO  EN LA PRESTACIÓN DE LOS SERVICIOS 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</si>
  <si>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</si>
  <si>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</si>
  <si>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</si>
  <si>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PRESTAR LOS SERVICIOS DE LOCALIZACIÓN E INFORMACIÓN SOBRE PERSONAS FÍSICAS</t>
  </si>
  <si>
    <t>POR SERVICIOS DEL REGISTRO PÚBLICO DE LA PROPIEDAD RAÍZ Y DEL COMERCIO</t>
  </si>
  <si>
    <t xml:space="preserve">CERTIFICADOS Y CERTIFICACIONES (REGISTRO PUBLICO DE LA PROPIEDAD) </t>
  </si>
  <si>
    <t xml:space="preserve">INSCRIPCION DE DOCUMENTOS DE PROPIEDAD DE INMUEBLES </t>
  </si>
  <si>
    <t>CANCELACION DE INSCRIPCION EN EL REGISTRO DE COMERCIO</t>
  </si>
  <si>
    <t>INSCRIPCION EN EL REGISTRO DE COMERCIO</t>
  </si>
  <si>
    <t>INSCRIPCION Y CANCELACION DE GRAVAMENES</t>
  </si>
  <si>
    <t>POR ACTOS DEL REGISTRO DEL COMERCIO</t>
  </si>
  <si>
    <t>BUSQUEDA POR SERVICIOS DE REGISTRO PÚBLICO DE LA PROPIEDAD</t>
  </si>
  <si>
    <t>POR REGISTRO DE OTROS ACTOS DEL REGISTRO  PÚBLICO DE LA PROPIEDAD</t>
  </si>
  <si>
    <t>POR LA INSCRIPCIÓN DE DOCUMENTOS CONSTITUTIVOS DE ASOCIACIONES DE CARÁCTER CIVIL</t>
  </si>
  <si>
    <t>SUBSIDIO 100% DE INSCRIPCION DE DOCUMENTO DE PROPIEDAD</t>
  </si>
  <si>
    <t>LEVANTAMIENTO DE ACTAS DE REGISTRO DE NACIMIENTO</t>
  </si>
  <si>
    <t>CELEBRACION ACTAS DE CONTRATOS MATRIMONIALES</t>
  </si>
  <si>
    <t>POR LA EXPEDICIÓN DE CERTIFICADOS, COPIAS CERTIFICADAS O CONSTANCIAS DE LOS REGISTROS DE LOS ACTOS DEL ESTADO CIVIL DE LAS PERSONAS</t>
  </si>
  <si>
    <t>OTRAS TARIFAS</t>
  </si>
  <si>
    <t xml:space="preserve">BUSQUEDA POR CERTIFICACIONES Y CONSTANCIAS DE OTROS DOCUMENTOS QUE LA DIRECCION TENGA BAJO SU CUSTODIA Y OTROS SERVICIOS PRESTADOS </t>
  </si>
  <si>
    <t>LEVANTAMIENTO DE ACTAS DE DEFUNCIÒN</t>
  </si>
  <si>
    <t xml:space="preserve">POR LA INSCRIPCION DEL REGISTRO Y  ASENTAMIENTO DE ANOTACIONES MARGINALES AL REVERSO </t>
  </si>
  <si>
    <t xml:space="preserve">EXPEDICION DE CERTIFICADOS, COPIAS CERTIFICADAS O CONSTANCIAS (URGENTES) </t>
  </si>
  <si>
    <t xml:space="preserve">LEVANTAMIENTO DE ACTAS DE RECONOCIMIENTO DE HIJOS, ANTE EL OFICIAL DEL REGISTRO CIVIL, DESPUES DE REGISTRADO EL NACIMIENTO 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</si>
  <si>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</si>
  <si>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</si>
  <si>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</si>
  <si>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</si>
  <si>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 xml:space="preserve">INSCRIPCIÓN DE DIVORCIO CELEBRADO ANTE NOTARIO PÚBLICO, (INCLUYE ANOTACIÓN EN ACTAS DE NACIMIENTO Y MATRIMONIO DE LOS DIVORCIADOS)                                    </t>
  </si>
  <si>
    <t>OFICIO DE RÉGIMEN PATRIMONIAL</t>
  </si>
  <si>
    <t>POR SERVICIOS DEL ARCHIVO GENERAL E NOTARIOS</t>
  </si>
  <si>
    <t>AVISO DE TESTAMENTO</t>
  </si>
  <si>
    <t>CERTIFICADO DE TESTAMENTO</t>
  </si>
  <si>
    <t>TESTIMONIOS DE ESCRITURAS</t>
  </si>
  <si>
    <t>COPIAS CERTIFICADAS (NOTARIAS)</t>
  </si>
  <si>
    <t>TESTAMENTO OLOGRAFO</t>
  </si>
  <si>
    <t xml:space="preserve">REPORTE DE BÚSQUEDA EN EL REGISTRO NACIONAL DE AVISOS DE TESTAMENTO </t>
  </si>
  <si>
    <t>POR CADA HOJA CON FOLIO NOTARIAL EXCLUSIVA PARA NOTARIOS</t>
  </si>
  <si>
    <t>POR SERVICIO QUE ESTABLECE LA LEY PRESTACION SERVICIOS INMOBILIARIA</t>
  </si>
  <si>
    <t>POR SERVICIOS QUE ESTABLECE LA LEY PARA LA PRESTACIÓN DE SERVICIOS INMOBILIARIOS EN EL ESTADO DE MICHOACÁN</t>
  </si>
  <si>
    <t xml:space="preserve">REVALIDACIÓN DE LICENCIA PARA LA PRESTACIÓN DE SERVICIOS INMOBILIARIOS PROFESIONALES 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</si>
  <si>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</si>
  <si>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</si>
  <si>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</si>
  <si>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</si>
  <si>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</si>
  <si>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EXPEDICIÓN DE CONSTANCIAS</t>
  </si>
  <si>
    <t>REGISTRO DE COLEGIO DE PROFESIONISTAS</t>
  </si>
  <si>
    <t xml:space="preserve">REGISTRO DE ESTABLECIMIENTO EDUCATIVO LEGALMENTE AUTORIZADO PARA EXPEDIR TÍTULOS PROFESIONALES, DIPLOMAS DE ESPECIALIDAD O GRADOS ACADÉMICOS </t>
  </si>
  <si>
    <t>REGISTRO DE TÍTULO PROFESIONAL, DE DIPLOMA DE ESPECIALIDAD Y DE GRADO ACADÉMICO</t>
  </si>
  <si>
    <t>EXPEDICIÓN DE AUTORIZACIÓN DE UNA ESPECIALIDAD</t>
  </si>
  <si>
    <t>EN RELACIÓN CON ESTABLECIMIENTO EDUCATIVO</t>
  </si>
  <si>
    <t>INSCRIPCIÓN DE ASOCIADO A UN COLEGIO DE PROFESIONISTAS QUE NO FIGUREN EN EL REGISTRO ORIGINAL</t>
  </si>
  <si>
    <t>EXPEDICIÓN DE DUPLICADO DE CÉDULA O DE AUTORIZACIÓN PARA EL EJERCICIO DE UNA ESPECIALIDAD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</si>
  <si>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</si>
  <si>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</si>
  <si>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</si>
  <si>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</si>
  <si>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>CAMBIOS A PLAN Y PROGRAMA DE ESTUDIO DE TIPO SUPERIOR</t>
  </si>
  <si>
    <t>CAMBIO O AMPLIACIÓN DE DOMINIO, O ESTABLECIMIENTO DE UN PLANTEL ADICIONAL, RESPECTO DE CADA PLAN DE ESTUDIOS CON RECONOCIMIENTO DE VALIDEZ OFICIAL</t>
  </si>
  <si>
    <t>POR SOLICITUD, ESTUDIO Y RESOLUCIÓN DEL TRÁMITE DE AUTORIZACIÓN PARA IMPARTIR EDUCACIÓN PREESCOLAR, PRIMARIA, SECUNDARIA, NORMAL</t>
  </si>
  <si>
    <t>EXÁMENES PROFESIONALES O DE GRADO DE TIPO SUPERIOR</t>
  </si>
  <si>
    <t>EXÁMENES A TÍTULO DE SUFICIENCIADE EDUCACION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</si>
  <si>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</si>
  <si>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</si>
  <si>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</si>
  <si>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</si>
  <si>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TITULO O GRADO DE TIPO SUPERIOR</t>
  </si>
  <si>
    <t>DE EDUCACIÓN SECUNDARIA Y DE EDUCACIÓN MEDIA SUPERIOR</t>
  </si>
  <si>
    <t>EXPEDICIÓN DE DUPLICADO DE CERTIFICADOS  DE EDUCACIÓN BÁSICA Y DE EDUCACIÓN MEDIA SUPERIOR</t>
  </si>
  <si>
    <t>EXPEDICIÓN DE DUPLICADO DE CERTIFICADOS  DE EDUCACIÓN DE TIPO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</si>
  <si>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</si>
  <si>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</si>
  <si>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</si>
  <si>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</si>
  <si>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BÁSICA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</si>
  <si>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</si>
  <si>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</si>
  <si>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MEDIA-SUPERIOR</t>
  </si>
  <si>
    <t>INSPECCIÓN Y VIGILANCIA DE ESTABLECIMIENTOS EDUCATIVOS PARTICULARES, POR ALUMNO INSCRITO, DE EDUCACIÓN PRIMARIA</t>
  </si>
  <si>
    <t>CONSULTAS O CONSTANCIAS DE ARCHIVO</t>
  </si>
  <si>
    <t>POR AUTORIZACIÓN DE PROFESIONES  REGISTRO  DE CERTIFICADOS  DE PROFESIONALES</t>
  </si>
  <si>
    <t>REGISTRO DE INSCRIPCIÓN INSTITUCIONES EDUCATIVAS</t>
  </si>
  <si>
    <t>REGISTRO DE DIPLOMAS DE INSTITUCIONES DE EDUCACIÓN SUPERIOR (LES), COLEGIOS Y ASOCIACIONES</t>
  </si>
  <si>
    <t>REGISTRO DE DIPLOMAS Y CONSTANCIAS</t>
  </si>
  <si>
    <t>POR AUTORIZACIÓN, DE PROFESIONES, REEXPEDICIÓN DE AUTORIZACIONES TEMPORALES DE PRÁCTICOS</t>
  </si>
  <si>
    <t>POR AUTORIZACIÓN, DE PROFESIONES, RENOVACIÓN DE PRÁCTICAS</t>
  </si>
  <si>
    <t>POR AUTORIZACIÓN, DE PROFESIONES, RENOVACIÓN DE ESPECIALIDADES Y CERTIFICADOS PROFESIONALES</t>
  </si>
  <si>
    <t xml:space="preserve">POR OTROS SERVICIOS DE EDUCACIÓN, DE CENTROS DE ESTUDIOS DE CAPACITACIÓN PARA EL TRABAJO (CECAP) 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</si>
  <si>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</si>
  <si>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</si>
  <si>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</si>
  <si>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</si>
  <si>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</si>
  <si>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</si>
  <si>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</si>
  <si>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</si>
  <si>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</si>
  <si>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</si>
  <si>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</si>
  <si>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EL SERVICIO DE REGISTRO DE CONSULTORES EN MATERIA DE PROTECCIÓN CIVIL</t>
  </si>
  <si>
    <t>POR LA RENOVACIÓN ANUAL DE REGISTRO DE CONSULTORES EN MATERIA DE PROTECCIÓN CIVIL</t>
  </si>
  <si>
    <t xml:space="preserve">POR EL REGISTRO DE CAPACITADORES EN MATERIA DE PROTECCIÓN CIVIL </t>
  </si>
  <si>
    <t>POR LA EXPEDICIÓN DE DICTÁMENES DE NO RIESGO</t>
  </si>
  <si>
    <t>POR LA EXPEDICIÓN DE DICTÁMENES DE FACTIBILIDAD PARA LA CONSTRUCCIÓN DE GASERAS, ESTACIONES DE CARBURACIÓN Y ESTACIONES DE SERVICIO DE GASOLINERAS</t>
  </si>
  <si>
    <t>POR LA EXPEDICIÓN DE DICTÁMENES U OFICIOS DE FACTIBILIDAD PARA LA CONSTRUCCIÓN DE FRACCIONAMIENTOS, CENTROS COMERCIALES Y EDIFICIOS</t>
  </si>
  <si>
    <t>POR LA ELABORACIÓN DE ESTUDIOS DE RIESGO Y VULNERABILIDAD EN MATERIA DE PROTECCIÓN CIVIL</t>
  </si>
  <si>
    <t xml:space="preserve">POR RENOVACIÓN ANUAL DEL REGISTRO DE CAPACITADORES EN MATERIA DE PROTECCIÓN CIVIL </t>
  </si>
  <si>
    <t xml:space="preserve">POR EXPEDICIÓN DE CONSTANCIA DE CUMPLIMIENTO DE LA NORMA EN MATERIA DE RIESGO </t>
  </si>
  <si>
    <t>POR EL SERVICIO DE CAPACITACIÓN EN MATERIA DE PROTECCIÓN CIVIL AL SECTOR PRIVADO, CON DURACIÓN DE MÁS DE 4 HORAS, HASTA 8 HORAS MÁXIMO</t>
  </si>
  <si>
    <t>POR LA VISITA DE INSPECCIÓN Y VERIFICACIÓN AL ESTABLECIMIENTO Y/O INSTALACIÓN</t>
  </si>
  <si>
    <t>POR LA EVALUACIÓN DE SIMULACRO A ESTABLECIMIENTO Y/O INSTALACIÓN</t>
  </si>
  <si>
    <t>POR LA REALIZACION DE TRAMITES PARA OBTENCION REGISTRO</t>
  </si>
  <si>
    <t>POR SERVICIO DE EVALUACION DE PROGRAMA ESPECIFICO DE PROTECC CIVIL</t>
  </si>
  <si>
    <t>SERVICIOS DE TRANSITO</t>
  </si>
  <si>
    <t>CERTIFICADO DE NO INFRACCIÓN</t>
  </si>
  <si>
    <t>PERMISO PARA CIRCULAR CON ADITAMENTOS (POLARIZADO)</t>
  </si>
  <si>
    <t xml:space="preserve">APLICACIÓN DE EXAMEN DE CONOCIMIENTOS PARA LA OBTENCIÓN DE LA LICENCIA DE CONDUCIR  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</si>
  <si>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</si>
  <si>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</si>
  <si>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</si>
  <si>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</si>
  <si>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TOPOGRAFICOS</t>
  </si>
  <si>
    <t>DETERMINACION UBICACION FISICA DE LOS PREDIOS</t>
  </si>
  <si>
    <t>ELABORACION DE AVALUOS</t>
  </si>
  <si>
    <t>INSPECCIONES OCULARES DE PREDIOS URBANOS Y RÚSTICOS PARA VERIFICAR INFORMACIÓN CATASTRAL</t>
  </si>
  <si>
    <t>REESTRUCTURACION DE CUENTAS CATASTRALES</t>
  </si>
  <si>
    <t>DESGLOSE DE PREDIOS Y VALUACION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</si>
  <si>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</si>
  <si>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</si>
  <si>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</si>
  <si>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OTROS SERVICIOS DE CATASTRO</t>
  </si>
  <si>
    <t>POR INFORMACIÓN RESPECTO DE LA UBICACIÓN DE PREDIOS EN CARTOGRAFÍA</t>
  </si>
  <si>
    <t>EXPEDICIÓN DE DUPLICADOS DE DOCUMENTOS CATASTRALES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</si>
  <si>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</si>
  <si>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</si>
  <si>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</si>
  <si>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RÚSTICO)</t>
  </si>
  <si>
    <t>AVISO ACLARATORIO DE PREDIO RÚSTICO O URBANO</t>
  </si>
  <si>
    <t>LEVANTAMIENTOS AERO FOTOGRAMÉTRICOS Y OTROS SERVICIOS DE ALTA PRECISIÓN</t>
  </si>
  <si>
    <t>POR LA UBICACIÓN CARTOGRÁFICA PARA LA ASIGNACIÓN CORRECTA DE CLAVE CATASTRAL</t>
  </si>
  <si>
    <t>UBICACIÓN CARTOGRÁFICA POR CAMBIO DE LOCALIDAD</t>
  </si>
  <si>
    <t xml:space="preserve">SUBSIDIO DEL 100% POR DESGLOCES DE PREDIOS </t>
  </si>
  <si>
    <t xml:space="preserve">SUBSIDIO DEL 100% EN CERTIFICADOS CATASTRALES </t>
  </si>
  <si>
    <t xml:space="preserve">POR SERVICIOS OFICIALES DIVERSOS </t>
  </si>
  <si>
    <t xml:space="preserve">LEGALIZACION DE TITULOS, PLANES DE ESTUDIO Y CERTIFICADOS </t>
  </si>
  <si>
    <t>POR CADA COPIA CERTIFICADA, POR REPOSICIÓN DE DOCUMENTOS DE LAS DIFERENTES DEPENDENCIAS OFICIALESPOR LA REPRODUCCIÓN DE INFORMACIÓN</t>
  </si>
  <si>
    <t>OTROS SERVICIOS OFICIALES DIVERSOS</t>
  </si>
  <si>
    <t>PARA SERVICIOS ENVIADOS A DOMICILIOS EN EL TERRITORIO NACIONAL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</si>
  <si>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</si>
  <si>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</si>
  <si>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</si>
  <si>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</si>
  <si>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</si>
  <si>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</si>
  <si>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POR LA REPRODUCCIÓN DE INFORMACIÓN POR PARTE DE LAS DEPENDENCIAS, COORDINACIONES Y ENTIDADES DEL PODER EJECUTIVO</t>
  </si>
  <si>
    <t>SUBSIDIOS DERECHOS PRESTACION DE SERVICIOS</t>
  </si>
  <si>
    <t>SUBSIDIO 10% EN EL PAGO REFRENDO FRACCION II INCISOS A B C D E ARTICULO 20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</si>
  <si>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</si>
  <si>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</si>
  <si>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</si>
  <si>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</si>
  <si>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PERMISO PARA CONSTRUIR, MODIFICAR O AMPLIAR OBRAS ASENTADAS EN EL DERECHO DE VÍA DE CAMINOS Y PUENTES ESTATALES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</si>
  <si>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</si>
  <si>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</si>
  <si>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AUTORIZACION PARA  CAMBIO LEYENDA O FIGURA EN ANUNCIO</t>
  </si>
  <si>
    <t>INSCRIPCION REGISTRO UNICO VEHICULOS EXTRANJEROS</t>
  </si>
  <si>
    <t>DIVERSOS DERECHOS</t>
  </si>
  <si>
    <t>DIVERSOS DERECHOS (EXAMENES DE CERTIFICACION)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</si>
  <si>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</si>
  <si>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</si>
  <si>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</si>
  <si>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</si>
  <si>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</si>
  <si>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</si>
  <si>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</si>
  <si>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PERIÓDICO OFICIAL Y OTRAS
PUBLICACIONES OFICIALES</t>
  </si>
  <si>
    <t>SUMINISTRO DE CALCOMANÍAS U HOLOGRAMAS Y CERTIFICADOS PARA
VERIFICACIÓN VEHICULAR DE EMISIÓN DE CONTAMINANTES</t>
  </si>
  <si>
    <t>OTROS PRODUCTOS</t>
  </si>
  <si>
    <t>RENDIMIENTOS E INTERESES DE CAPITAL Y VALORES ESTATAL</t>
  </si>
  <si>
    <t>RENDIMIENTOS E INTERESES DE CAPITAL Y VALORES FEDERAL</t>
  </si>
  <si>
    <t>OTROS PRODUCOS QUE GENERAN INGRESOS</t>
  </si>
  <si>
    <t>LICENCIA OFICIAL COLECTIVA 206</t>
  </si>
  <si>
    <t>APROVECHAMIENTOS</t>
  </si>
  <si>
    <t>MULTAS</t>
  </si>
  <si>
    <t xml:space="preserve">MULTAS POR INFRACCIONES SEÑALADAS EN LA LEY DE TRÁNSITO Y VIALIDAD DEL ESTADO DE MICHOACÁN DE OCAMPO Y SU REGLAMENTO </t>
  </si>
  <si>
    <t xml:space="preserve">MULTAS POR INFRACCIONES SEÑALADAS EN LA LEY DE COMUNICACIONES Y TRANSPORTES DEL ESTADO Y SU REGLAMENTO </t>
  </si>
  <si>
    <t>MULTAS POR INFRACCIONES A OTRAS DISPOSICIONES ESTATALES FISCALES Y NO FISCALES</t>
  </si>
  <si>
    <t>FISCALES Y NO FISCALES</t>
  </si>
  <si>
    <t>FIANZAS EFECTIVAS A FAVOR DEL ERARIO</t>
  </si>
  <si>
    <t>REINTEGROS</t>
  </si>
  <si>
    <t xml:space="preserve">REINTEGROS POR RESPONSABILIDADES </t>
  </si>
  <si>
    <t>APROVECHAMIENTO  PROVENIENTEDE OBRA PUBLICA</t>
  </si>
  <si>
    <t xml:space="preserve">OTROS APROVECHAMIENTOS </t>
  </si>
  <si>
    <t>RECARGOS DE APROVECHAMIENTOS</t>
  </si>
  <si>
    <t>RECUPERACION PATRIMONIO FIDEICOMITENTE LIQUIDACION FIDEICOMISOS</t>
  </si>
  <si>
    <t>RECUPERACION PRIMAS DE SEGURO SINIESTROS DE VEHICULOS</t>
  </si>
  <si>
    <t>ARRENDAMIENTO Y EXPLOTACION DE BIENES MUEBLES</t>
  </si>
  <si>
    <t>ARRENDAMIENTO Y EXPLOTACION DE BIENES INMUEBLES</t>
  </si>
  <si>
    <t>ARRENDAMIENTO DEL FESTIVAL DE MICHOACÁN</t>
  </si>
  <si>
    <t>RECUPERACION DE COSTOS DE BASES Y LICITACIONES</t>
  </si>
  <si>
    <t>RECUPERACION DE COSTOS DE CONCURSOS DE OBRAS</t>
  </si>
  <si>
    <t>POR SERVICIOS DE TRÁMITE EXPEDICIÓN DE PASAPORTES</t>
  </si>
  <si>
    <t>CUOTAS DE RECUPERACION CENTROS DE COMERCIALIZACION</t>
  </si>
  <si>
    <t>INSCRIPCIONES A TALLERES CULTURALES EN LA CASA DE CULTURA</t>
  </si>
  <si>
    <t>ENAJENACION DE BIENES SECTOR CENTRAL DEPRECIADOS</t>
  </si>
  <si>
    <t>OTROS APROVECHAMIENTOS</t>
  </si>
  <si>
    <t>COPIA SIMPLE</t>
  </si>
  <si>
    <t>COPIA CERTIFICADA</t>
  </si>
  <si>
    <t>CUOTA POR ADJUDICACION DIRECTA</t>
  </si>
  <si>
    <t>INGRESO POR VENTA DE BIENES Y SERVICIOS</t>
  </si>
  <si>
    <t>SERVICIOS PRODUCIDOS EN ESTABLECIMIENTOS DEL GOBIERNO</t>
  </si>
  <si>
    <t xml:space="preserve">INGRESOS PROPIOS DEL SATMICH </t>
  </si>
  <si>
    <t>SERVICIOS DCE ORGANISMOS DESCENTRALIZADOS</t>
  </si>
  <si>
    <t>VENTA DE ENERGIA ELECTRICA</t>
  </si>
  <si>
    <t>PARTICIPACIONES, APORTACIONES, CONVENIOS, INCENTIVOS</t>
  </si>
  <si>
    <t>PARTICIPACIONES Y APORTACIONES</t>
  </si>
  <si>
    <t>PARTICIPACIONES EN RECURSOS FEDERALES</t>
  </si>
  <si>
    <t xml:space="preserve">FONDO GENERAL DE PARTICIPACIONES </t>
  </si>
  <si>
    <t xml:space="preserve">FONDO DE FOMENTO MUNICIPAL </t>
  </si>
  <si>
    <t>PARTICIPACIÓN DEL 100% DEL IMPUESTO SOBRE LA RENTA PAGADO A LA SHCP, CONFORME A LO DISPUESTO POR EL ARTÍCULO 3-B DE LA LEY DE COORDINACIÓN FISCAL</t>
  </si>
  <si>
    <t xml:space="preserve">FONDO DE COMPENSACION POR INCREMENTO EN EXENCION DEL IMPUESTO SOBRE AUTOMOVILES NUEVOS </t>
  </si>
  <si>
    <t xml:space="preserve">IMPUESTO ESPECIAL SOBRE PRODUCCION Y SERVICIOS </t>
  </si>
  <si>
    <t xml:space="preserve">INCENTIVOS POR LA ADMINISTRACION DEL IMPUESTO SOBRE AUTOMOVILES NUEVOS </t>
  </si>
  <si>
    <t xml:space="preserve">FONDO DE FISCALIZACION Y RECAUDACION </t>
  </si>
  <si>
    <t>IMPUESTO ESPECIAL SOBRE PRODUCCION Y SERVICIOS SOBRE LA VENTA DE GASOLINAS Y DIESEL</t>
  </si>
  <si>
    <t>FONDO DE ESTABILIZACION DE LOS INGRESOS PARA LAS ENTIDADES FEDERARIVAS (FEIEF)</t>
  </si>
  <si>
    <t>OTRAS PARTICIPACIONES</t>
  </si>
  <si>
    <t xml:space="preserve">DERECHOS DE PEAJE  (CAPUFE) 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</si>
  <si>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</si>
  <si>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</si>
  <si>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</si>
  <si>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</si>
  <si>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</si>
  <si>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PARA LA NÓMINA DE SALUD</t>
  </si>
  <si>
    <t>FONDO DE APORTACIONES PARA LOS SERVICIOS DE SALUD  (FASSA)</t>
  </si>
  <si>
    <t>DE APORTACIONES MÚLTIPLES</t>
  </si>
  <si>
    <t>PARA ALIMENTACION Y ASISTENCIA SOCIAL</t>
  </si>
  <si>
    <t xml:space="preserve">PARA LA INFRAESTRUCTURA SOCIAL ESTATAL 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</si>
  <si>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</si>
  <si>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</si>
  <si>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</si>
  <si>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</si>
  <si>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</si>
  <si>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APORTACIONES DE FORTALECIMIENTO</t>
  </si>
  <si>
    <t>FONDO DE APORTACIONES PARA LA SEGURIDAD PUBLICA DE LOS ESTADOS Y DEL DF (FASP)</t>
  </si>
  <si>
    <t>FONDO DE APORTACIONES PARA EL FORTALECIMIENTO DE LAS ENTIDADES FEDERATIVAS 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</si>
  <si>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</si>
  <si>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</si>
  <si>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  (FORTAMUN)</t>
  </si>
  <si>
    <t>CONVENIOS</t>
  </si>
  <si>
    <t>TRANSFERENCIAS FEDERALES POR CONVENIO EN MATERIA DE EDUCACION</t>
  </si>
  <si>
    <t>COLEGIO DE BACHILLERES DEL ESTADO DE MICHOACÁN</t>
  </si>
  <si>
    <t>INSTITUTO DE CAPACITACIÓN PARA EL TRABAJO DEL ESTADO DE MICHOACAN</t>
  </si>
  <si>
    <t xml:space="preserve">UNIVERSIDAD DE LA CIÉNEGA DEL ESTADO DE MICHOACÁN </t>
  </si>
  <si>
    <t>UNIVERSIDAD INTERCULTURAL INDÍGENA DEL ESTADO DE MICHOACAN</t>
  </si>
  <si>
    <t xml:space="preserve">UNIVERSIDAD MICHOACANA DE SAN NICOLÁS DE HIDALGO 
(SUBSIDIO FEDERAL)
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</si>
  <si>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</si>
  <si>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</si>
  <si>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</si>
  <si>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</si>
  <si>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</si>
  <si>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PROGRAMA NACIONAL DE INGLES</t>
  </si>
  <si>
    <t>EXPANSIÓN DE LA EDUCACIÓN INICIAL</t>
  </si>
  <si>
    <t>FORTALECIMIENTO A LA EXCELENCIA EDUCATIVA</t>
  </si>
  <si>
    <t>PROGRAMA  DESARROLLO PROFESIONAL DOCENTE TIPO SUPERIOR UCEM</t>
  </si>
  <si>
    <t>APOYO FINANCIERO  EXTRAORDINARIO NO REGULARIZABLE DEL PROGRAMA PRESUPUESTARIO U080 CORRESPONDIENTE A CENTROS Y ORGANIZACIONES DE EDUCACION U080, QUINCENA 04</t>
  </si>
  <si>
    <t>APOYO FINANCIERO  EXTRAORDINARIO NO REGULARIZABLE DEL PROGRAMA PRESUPUESTARIO U080 CORRESPONDIENTE A CENTROS Y ORGANIZACIONES DE EDUCACION U080,  QUINCENA 05</t>
  </si>
  <si>
    <t>APOYO FINANCIERO  EXTRAORDINARIO NO REGULARIZABLE DEL PROGRAMA PRESUPUESTARIO U080 CORRESPONDIENTE A CENTROS Y ORGANIZACIONES DE EDUCACION U080,  QUINCENA 06</t>
  </si>
  <si>
    <t>APOYO FINANCIERO  EXTRAORDINARIO NO REGULARIZABLE DEL PROGRAMA PRESUPUESTARIO U080 CORRESPONDIENTE A CENTROS Y ORGANIZACIONES DE EDUCACION U080, QUINCENA 07</t>
  </si>
  <si>
    <t>APOYO FINANCIERO  EXTRAORDINARIO NO REGULARIZABLE DEL PROGRAMA PRESUPUESTARIO U080 CORRESPONDIENTE A CENTROS Y ORGANIZACIONES DE EDUCACION U080, QUINCENA 08</t>
  </si>
  <si>
    <t>APOYO FINANCIERO  EXTRAORDINARIO NO REGULARIZABLE DEL PROGRAMA PRESUPUESTARIO U080 CORRESPONDIENTE A CENTROS Y ORGANIZACIONES DE EDUCACION U080, QUINCENA 09</t>
  </si>
  <si>
    <t>APOYO FINANCIERO  EXTRAORDINARIO NO REGULARIZABLE DEL PROGRAMA PRESUPUESTARIO U080 CORRESPONDIENTE A CENTROS Y ORGANIZACIONES DE EDUCACION U080, QUINCENA 10</t>
  </si>
  <si>
    <t>PROGRAMA  PARA EL DESARROLLO PROFECIONAL DOCENTE TIPO BÁSICO</t>
  </si>
  <si>
    <t>APOYO FINANCIERO  EXTRAORDINARIO NO REGULARIZABLE DEL PROGRAMA PRESUPUESTARIO U080 CORRESPONDIENTE A CENTROS Y ORGANIZACIONES DE EDUCACION U080,  QUINCENA 11</t>
  </si>
  <si>
    <t>APOYO FINANCIERO  EXTRAORDINARIO NO REGULARIZABLE DEL PROGRAMA PRESUPUESTARIO U080 CORRESPONDIENTE A CENTROS Y ORGANIZACIONES DE EDUCACION U080,  QUINCENA 12</t>
  </si>
  <si>
    <t>APOYO FINANCIERO  EXTRAORDINARIO NO REGULARIZABLE DEL PROGRAMA PRESUPUESTARIO U080 CORRESPONDIENTE A CENTROS Y ORGANIZACIONES DE EDUCACION U080,  QUINCENA 13</t>
  </si>
  <si>
    <t>APOYO FINANCIERO  EXTRAORDINARIO NO REGULARIZABLE DEL PROGRAMA PRESUPUESTARIO U080 CORRESPONDIENTE A CENTROS Y ORGANIZACIONES DE EDUCACION U080,  QUINCENA 14</t>
  </si>
  <si>
    <t>APOYO FINANCIERO  EXTRAORDINARIO NO REGULARIZABLE DEL PROGRAMA PRESUPUESTARIO U080 CORRESPONDIENTE A CENTROS Y ORGANIZACIONES DE EDUCACION U080,  QUINCENA 15</t>
  </si>
  <si>
    <t>APOYO FINANCIERO  EXTRAORDINARIO NO REGULARIZABLE DEL PROGRAMA PRESUPUESTARIO U080 CORRESPONDIENTE A CENTROS Y ORGANIZACIONES DE EDUCACION U080,  QUINCENA 16</t>
  </si>
  <si>
    <t>APOYO FINANCIERO  EXTRAORDINARIO NO REGULARIZABLE DEL PROGRAMA PRESUPUESTARIO U080 CORRESPONDIENTE A CENTROS Y ORGANIZACIONES DE EDUCACION U080,  QUINCENA 17</t>
  </si>
  <si>
    <t>APOYO FINANCIERO  EXTRAORDINARIO NO REGULARIZABLE DEL PROGRAMA PRESUPUESTARIO U080 CORRESPONDIENTE A CENTROS Y ORGANIZACIONES DE EDUCACION U080,  QUINCENA 18</t>
  </si>
  <si>
    <t>APOYO FINANCIERO  EXTRAORDINARIO NO REGULARIZABLE DEL PROGRAMA PRESUPUESTARIO U080 CORRESPONDIENTE A CENTROS Y ORGANIZACIONES DE EDUCACION U080,  QUINCENA 01</t>
  </si>
  <si>
    <t>APOYO FINANCIERO  EXTRAORDINARIO NO REGULARIZABLE DEL PROGRAMA PRESUPUESTARIO U080 CORRESPONDIENTE A CENTROS Y ORGANIZACIONES DE EDUCACION U080,  QUINCENA 02</t>
  </si>
  <si>
    <t>APOYO FINANCIERO  EXTRAORDINARIO NO REGULARIZABLE DEL PROGRAMA PRESUPUESTARIO U080 CORRESPONDIENTE A CENTROS Y ORGANIZACIONES DE EDUCACION U080,  QUINCENA 03</t>
  </si>
  <si>
    <t>DESARROLLO PROFESIOPNAL DOCENTE (CONSOLIDACION) UIIM  2023</t>
  </si>
  <si>
    <t>PROGRAMA PARA EL DESARROLLO PROFESIONAL  DOCENTE TIPO SUPERIOR PRODEP UTM</t>
  </si>
  <si>
    <t>PROGRAMA EXPANSIÓN  DE LA EDUCACION MEDIA SUPERIOR Y SUPERIOR (U079) INSTITUTO TECNOLOGICO</t>
  </si>
  <si>
    <t>PROGRAMA EXPANSIÓN DE LA EDUCACION  MEDIA SUPERIOR Y SUPERIOR TIPO SUPERIOR U079 UNIVERSIDAD TECNOLOGIA DE MORELIA</t>
  </si>
  <si>
    <t>APOYO FINANCIERO RECURSO FEDERAL  EXTRA NO REGULARIZABLE UIIM 2022</t>
  </si>
  <si>
    <t>PROGRAMA ATENCION PLANTELES EDUCATIVOS MEDIA SUPERIRO  ESTUDIANTES CON DISCAPACIDAD</t>
  </si>
  <si>
    <t>TRANSFERENCIAS FEDERALES POR CONVENIO EN MATERIA DE SALUD</t>
  </si>
  <si>
    <t>CRESCA-CONADIC</t>
  </si>
  <si>
    <t xml:space="preserve"> PROGRAMA IMSS BIENESTAR PRESTACION GRATUITA</t>
  </si>
  <si>
    <t xml:space="preserve"> GOB MICH/CONVENIO SaNAS</t>
  </si>
  <si>
    <t>TRANSFERENCIAS FEDERALES POR CONVENIO EN MATERIA HIDRAULICA</t>
  </si>
  <si>
    <t>REHABILITACION DE DISTRITOS DE RIEGO</t>
  </si>
  <si>
    <t>TECNIFICACION DE DISTRITOS DE RIEGO</t>
  </si>
  <si>
    <t>PROAGUA</t>
  </si>
  <si>
    <t>TRANSFERENCIAS FEDERALES POR CONVENIO EN MATERIA DESARROLLO URBANO</t>
  </si>
  <si>
    <t>PROGRAMA NACIONAL RECONSTRUCCION  TEMPLO NUESTRA SEÑORA DE LA ASUNCION</t>
  </si>
  <si>
    <t>PROGRAMA DE APOYOS A LA CULTURA S268</t>
  </si>
  <si>
    <t>TRANSFERENCIAS FEDERALES POR CONVENIO EN  MATERIA DE ATENCION A GRUPOS VULNERABLES</t>
  </si>
  <si>
    <t xml:space="preserve">PROGRAMA DE APOYO A LAS INSTANCIAS DE MUJERES EN LAS ENTIDADES FEDERATIVAS PAIMEF </t>
  </si>
  <si>
    <t>COMISION DE BUSQUEDA DE PERSONAS DEL ESTADO DE MICHOACAN</t>
  </si>
  <si>
    <t>FONDO PARA EL BIENESTAR Y AVANCE DE LAS MUJERES (FOBAM)</t>
  </si>
  <si>
    <t xml:space="preserve"> CENTRO EXTERNO DE ATENCIÒN</t>
  </si>
  <si>
    <t>CENTRO EXTENO ATENCIÒN MUNICIPIO URUAPAN MICHOACAN</t>
  </si>
  <si>
    <t>PRGRAMA ADELANTO BIENESTAR E IGUALDAD MUJERES (PROABIM)</t>
  </si>
  <si>
    <t>PROYECTO REFUGIO ERENDIRA</t>
  </si>
  <si>
    <t>REFUGIO INTEGRAL A MUJERES, SUS HIJAS E HIJOS PARA EL MUNICIPIO DE URUAPAN  MICHOACAN</t>
  </si>
  <si>
    <t>AVGM/MICH/AC03/SISDMM/027</t>
  </si>
  <si>
    <t>REFUGIO AYUNTAMIENTO DE MORELIA" FOLIO R-2024-061</t>
  </si>
  <si>
    <t>PROGRAMA DE MODERNIZACION REGISTRO PUBLICO PROPIEDAD CATASTROS</t>
  </si>
  <si>
    <t>AVGM/MICH/AC02/SISDMM/007</t>
  </si>
  <si>
    <t xml:space="preserve">OPERACIÓN DE LOS CJM MORELIA - URUAPAN, MICHOACAN DE OCAMPO </t>
  </si>
  <si>
    <t>PROGRAMA ATENCION PERSONAS DISCAPACITADAS EQUIPO UNIDADES BASICAS DE REHABILITACION ESTADO MICHOACAN</t>
  </si>
  <si>
    <t>TRANSFERENCIAS FEDERALES POR CONVENIO EN MATERIA  DE SEGURIDAD PUBLICA</t>
  </si>
  <si>
    <t>FONDO PARA EL FORTALECIMIENTO DE LAS INSTITUCIONES DE SEGURIDAD PUBLICA (FOFISP)</t>
  </si>
  <si>
    <t xml:space="preserve">FORTALECIMIENTO PARA LA ATENCIÓN DE NIÑA MIGRANTES EN EL ESTADO DE MICHOACAN DE OCAMPO </t>
  </si>
  <si>
    <t>TRANSFERENCIAS FEDERALES POR CONVENIO EN MATERIA  DE DESARROLLO REGIONAL</t>
  </si>
  <si>
    <t>APOYO A INSTITUCIONES ESTATALES DE CULTURA</t>
  </si>
  <si>
    <t>CENTRO EXTERNO DE ATENCION INTEGRAL PARA EL REFUGIO MUNICIPAL DE MORELIA VFOLIO C-2024-039</t>
  </si>
  <si>
    <t>TRANSFERENCIAS FEDERALES POR CONVENIO EN MATERIA  DE ARMONIZACION</t>
  </si>
  <si>
    <t>ARMONIZACION CONTABLE</t>
  </si>
  <si>
    <t>TRANSFERENCIAS FEDERALES POR CONVENIO EN DIVERSAS MATERIAS</t>
  </si>
  <si>
    <t>FORTALECIMIENTO DEL REGISTRO CIVIL DEL ESTADO</t>
  </si>
  <si>
    <t>PROGRAMA APOYOS PARA EL DESARROLLO FORESTAL SUSTENTABLE CONAFOR</t>
  </si>
  <si>
    <t>REGISTRO VEHICULOS USADOS  PROCEDENCIA EXTRANJERA</t>
  </si>
  <si>
    <t>CAPACITACION AMBIENTAL EN MATERIA CULTURA DEL AGUA</t>
  </si>
  <si>
    <t>PROGRAMA DE APOYOS A LAS CULTURAS MUNICIPALES Y COMUNITARIAS PACMYC</t>
  </si>
  <si>
    <t xml:space="preserve">INCENTIVOS DERIVADOS DE LA COLABORACIÓN FISCAL </t>
  </si>
  <si>
    <t>INCENTIVOS POR LA ADMINITRACION ISR POR ENAJENACION DE INMUEBLES</t>
  </si>
  <si>
    <t>ISR ENAJENACIÓN TERRENOS Y CONSTITUCION ARTICULO  126</t>
  </si>
  <si>
    <t>INCENTIVOS POR LA ADMINISTRACION DE  MULTAS FEDERALES NO FISCAL</t>
  </si>
  <si>
    <t>INCENTIVOS POR LA ADMINSTRACION ZONA FEDERAL MARITIMO TERRESTRE</t>
  </si>
  <si>
    <t>INCENTIVOS POR COMPENSACION REPECOS Y REGIMEN INTERMEDIOS</t>
  </si>
  <si>
    <t>INCENTIVOS POR ACTOS DE FISCALIZACION CONCURRENTE DE  CONTRIBUCIONES IVA</t>
  </si>
  <si>
    <t>INCENTIVOS POR ACTOS DE FISCALIZACION CONCURRENTE CONTRIBUCIONES ISR</t>
  </si>
  <si>
    <t>INCENTIVOS POR VIGILANCIA DEL CUMPLIMIENTO OBLIGACIONES FISCALES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</si>
  <si>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</si>
  <si>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</si>
  <si>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</si>
  <si>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FISCALIZACION CUMPLIMIENTO DE  OBLIGACIONES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</si>
  <si>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</si>
  <si>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</si>
  <si>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</si>
  <si>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</si>
  <si>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(SECRETARIA DESARROLLO  AGROPECUARIO)</t>
  </si>
  <si>
    <t>REDONDEO DE INGRESOS</t>
  </si>
  <si>
    <t>INGRESOS PROPIOS RECAUDADOS POR LAS DEPENDENCIAS</t>
  </si>
  <si>
    <t>INGRESOS PROPIOS SECRETARIA DE SEGURIDAD PUBLICA</t>
  </si>
  <si>
    <t>INGRESOS PROPIOS SECRETARIA DE CULTURA</t>
  </si>
  <si>
    <t>VENTA DE BIENES MUEBLES  ADMINISTRACION  PARAESTATAL</t>
  </si>
  <si>
    <t>ENDEUDAMIENTO INTERNO</t>
  </si>
  <si>
    <t>REFINANCIAMIENTO Y/O EMPRESTITO</t>
  </si>
  <si>
    <t>SERVICIOS DE GRUA</t>
  </si>
  <si>
    <t>BECAS TERNIUM</t>
  </si>
  <si>
    <t>AERODROMO GENERAL LAZARO CARDENAS DEL RIO</t>
  </si>
  <si>
    <t>PROGRAMA FORTALECIMIENTO DE SERVICIOS DE EDUCACION ESPECIAL</t>
  </si>
  <si>
    <t>PROGRAMA DE DESARROLLO PROFESIONAL DOCENTE,TIPO SUPERIOR</t>
  </si>
  <si>
    <t>COLEGIO DE ESTUDIOS CIENTÍFICOS Y TECNOLÓGICOS DEL ESTADO DE MICHOACAN</t>
  </si>
  <si>
    <t>FIDEICOMISO DE IMPULSO Y DESARROLLO PARA EL ESTADO</t>
  </si>
  <si>
    <t>DERECHOS POR SERVICIOS OFICIALES DIVERSOS ENVIADOS DOMICILIO O CORREO</t>
  </si>
  <si>
    <t>REVISIÓN DE AVISO Y/O CANCELACIÓN (TRASLADO DE DOMINIO POR PREDIO RÚSTICO)</t>
  </si>
  <si>
    <t>RECONOCIMIENTO DE VALIDEZ OFICIAL ESTUDIOS DE TIPO SUPERIOR</t>
  </si>
  <si>
    <t>INSCRIPCIONES</t>
  </si>
  <si>
    <t>OTROS SERVICIOS DEL REGISTRO DE LA PROPIEDAD</t>
  </si>
  <si>
    <t>ACTUALIZACION POR VENTA FINAL DE BEBIDA CON CONTENIDO ALCOHÓLICO</t>
  </si>
  <si>
    <t>RECARGOS POR VENTA FINAL DE BEBIDAS CON CONTENIDO ALCOHÓLICO</t>
  </si>
  <si>
    <t>RECARGOS DE IMPUESTO SOBRE ENAJENACION  DE VEHICULOS MOTOR USADOS</t>
  </si>
  <si>
    <t>IMPUESTO A  LOS PREMIOS GENERADOS EN JUEGOS CON  APUESTAS</t>
  </si>
  <si>
    <t>ESTADO ANALÍTICO DE LOS INGRESOS DEVENGADOS</t>
  </si>
  <si>
    <t>REGISTRO DE PLANOS DE FRACCIONAMIENTOS, LOTIFICACIONES</t>
  </si>
  <si>
    <t>POR REGISTRO DE USUFRUCTO VITALICIO Y NUDA PROPIEDAD</t>
  </si>
  <si>
    <t>MANIOBRAS</t>
  </si>
  <si>
    <t>CONDONACION RC REF CONCS SERV PUB AUT URB Y FOR 100%  BNFN</t>
  </si>
  <si>
    <t>CND REC REF ANU CAL  SERV PUB AL 100% POR EL BN FN</t>
  </si>
  <si>
    <t>DIVIDENDOS POR UTILIDADES DE EMPRESAS DE PARTIPACION  ESTATAL</t>
  </si>
  <si>
    <t>MULTAS ADMINISTRATIVAS POR NO AISLAMIENTO COVID-19</t>
  </si>
  <si>
    <t>APORTACION  FISCALÍA GASTOS INDIRECTOS OBRA BARDA PERIMETRAL</t>
  </si>
  <si>
    <t xml:space="preserve"> APORTACION COBAEM TUS HIJOS NO ESTAN SOLOS ESTAMOS CUIDANDO</t>
  </si>
  <si>
    <t>RETRIBUCIÓN SANTANDER</t>
  </si>
  <si>
    <t xml:space="preserve"> 3 AL MILLAR OBRA BENEFICIO SOCIAL 2022</t>
  </si>
  <si>
    <t>7 AL MILLAR ELABOCION  ESTUDIOS Y PROYECTOS ESTRATEGICOS 2022</t>
  </si>
  <si>
    <t>CARTA DE NO ANTECEDENTES PENALES</t>
  </si>
  <si>
    <t xml:space="preserve"> APOYO EXTRAORDINARIO UMSNH</t>
  </si>
  <si>
    <t>APOYO FINANCIERO  EXTRAORDINARIO NO REGULARIZABLE DEL PROGRAMA PRESUPUESTARIO U080 CORRESPONDIENTE A CENTROS Y ORGANIZACIONES DE EDUCACION U080,  QUINCENA 19</t>
  </si>
  <si>
    <t>APOYO FINANCIERO  EXTRAORDINARIO NO REGULARIZABLE DEL PROGRAMA PRESUPUESTARIO U080 CORRESPONDIENTE A CENTROS Y ORGANIZACIONES DE EDUCACION U080,  QUINCENA 20</t>
  </si>
  <si>
    <t>APOYO FINANCIERO  EXTRAORDINARIO NO REGULARIZABLE DEL PROGRAMA PRESUPUESTARIO U080 CORRESPONDIENTE A CENTROS Y ORGANIZACIONES DE EDUCACION U080,  QUINCENA 21</t>
  </si>
  <si>
    <t>APOYO FINANCIERO  EXTRAORDINARIO NO REGULARIZABLE DEL PROGRAMA PRESUPUESTARIO U080 CORRESPONDIENTE A CENTROS Y ORGANIZACIONES DE EDUCACION U080,  QUINCENA 22</t>
  </si>
  <si>
    <t>APOYO FINANCIERO  EXTRAORDINARIO NO REGULARIZABLE DEL PROGRAMA PRESUPUESTARIO U080 CORRESPONDIENTE A CENTROS Y ORGANIZACIONES DE EDUCACION U080,  1RA PARTE DEL AGUINALDO</t>
  </si>
  <si>
    <t>APOYO FINANCIERO  EXTRAORDINARIO NO REGULARIZABLE DEL PROGRAMA PRESUPUESTARIO U080 CORRESPONDIENTE A CENTROS Y ORGANIZACIONES DE EDUCACION U080,  QUINCENA 23</t>
  </si>
  <si>
    <t>APOYO FINANCIERO  EXTRAORDINARIO NO REGULARIZABLE DEL PROGRAMA PRESUPUESTARIO U080 CORRESPONDIENTE A CENTROS Y ORGANIZACIONES DE EDUCACION U080,  QUINCENA 24, 2a PARTE AGUINALDO</t>
  </si>
  <si>
    <t>APOYO COMPLEMENTARIO PARA CUBRIR LAS QUINCENAS 23 Y 24 DEL EJERCICIO FISCAL 2024, PPU080. APOYOS A CENTROS Y ORGANIZACIONES DE EDUCACIÓN</t>
  </si>
  <si>
    <t>PROGRAMA  FORTALECIMIENTO A LA ATENCION MEDICA</t>
  </si>
  <si>
    <t>CONVENIO DE COORDINACION PARA ACCIONES DE INFRAESTRUCTURA, EN LA MODALIDAD DE CONSTRUCCIÓN CON CARGO A LOS RECURSOS DEL PP E001 ATENCIÓN A LA SALUD DE PERSONAS SIN SEGURIDAD SOCIAL EJERCICIO FISCAL 2024</t>
  </si>
  <si>
    <t>ACCIONES DE INFRAESTRUCTURA, EN LA MODALIDAD DE MODIFICACION Y ADECUACIÓN DE INFRAESTRUCTURA, CON CARGO A LOS RECURSOS DEL PP E001 "ATENCIÓN A LA SALUD DE PERSONAS SIN SEGURIDAD SOCIAL, EJERCICIO FISCAL 2024"</t>
  </si>
  <si>
    <t>INCENTIVO DE CINCO AL MILLAR</t>
  </si>
  <si>
    <t>IMPUESTO A LA VENTA FINAL BEBIDAS  CON  CONTENIDO ALCOHÓLICO</t>
  </si>
  <si>
    <t>APORTACION  MUNICIPAL PARA OBRA REHABILITACION  PISTA AERÓDROMO DE ZAMORA</t>
  </si>
  <si>
    <t>POR SERVICIOS DEL REGISTRO CIVIL</t>
  </si>
  <si>
    <t xml:space="preserve">  DEL 1o  DE ENERO AL 31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</si>
</sst>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top"/>
    </xf>
    <xf numFmtId="43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4" borderId="3" xfId="0" applyFont="1" applyFill="1" applyBorder="1" applyAlignment="1">
      <alignment vertical="center" wrapText="1"/>
    </xf>
    <xf numFmtId="43" fontId="6" fillId="4" borderId="3" xfId="1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43" fontId="8" fillId="0" borderId="0" xfId="0" applyNumberFormat="1" applyFont="1" applyAlignment="1">
      <alignment vertical="top"/>
    </xf>
    <xf numFmtId="0" fontId="8" fillId="0" borderId="3" xfId="0" applyFont="1" applyBorder="1" applyAlignment="1">
      <alignment horizontal="left" vertical="center" wrapText="1"/>
    </xf>
    <xf numFmtId="43" fontId="6" fillId="4" borderId="3" xfId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43" fontId="8" fillId="0" borderId="3" xfId="1" applyFont="1" applyBorder="1" applyAlignment="1">
      <alignment vertical="center"/>
    </xf>
    <xf numFmtId="43" fontId="8" fillId="0" borderId="3" xfId="1" applyFont="1" applyFill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8" fillId="0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top" wrapText="1"/>
    </xf>
    <xf numFmtId="43" fontId="2" fillId="0" borderId="0" xfId="0" applyNumberFormat="1" applyFont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3" fontId="6" fillId="3" borderId="1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D518"/>
  <sheetViews>
    <sheetView showGridLines="0" tabSelected="1" zoomScale="99" zoomScaleNormal="99" workbookViewId="0">
      <selection activeCell="A74" sqref="A74"/>
    </sheetView>
  </sheetViews>
  <sheetFormatPr baseColWidth="10" defaultRowHeight="12" x14ac:dyDescent="0.25"/>
  <cols>
    <col min="1" max="1" width="64.85546875" style="24" customWidth="1"/>
    <col min="2" max="2" width="20.42578125" style="8" bestFit="1" customWidth="1"/>
    <col min="3" max="3" width="13.5703125" style="14" customWidth="1"/>
    <col min="4" max="210" width="11.5703125" style="4"/>
    <col min="211" max="211" width="11" style="4" customWidth="1"/>
    <col min="212" max="212" width="18.5703125" style="4" customWidth="1"/>
    <col min="213" max="213" width="4.42578125" style="4" customWidth="1"/>
    <col min="214" max="214" width="71.28515625" style="4" customWidth="1"/>
    <col min="215" max="215" width="19.140625" style="4" customWidth="1"/>
    <col min="216" max="216" width="20.140625" style="4" bestFit="1" customWidth="1"/>
    <col min="217" max="217" width="18.5703125" style="4" bestFit="1" customWidth="1"/>
    <col min="218" max="218" width="17" style="4" bestFit="1" customWidth="1"/>
    <col min="219" max="219" width="17.5703125" style="4" bestFit="1" customWidth="1"/>
    <col min="220" max="466" width="11.5703125" style="4"/>
    <col min="467" max="467" width="11" style="4" customWidth="1"/>
    <col min="468" max="468" width="18.5703125" style="4" customWidth="1"/>
    <col min="469" max="469" width="4.42578125" style="4" customWidth="1"/>
    <col min="470" max="470" width="71.28515625" style="4" customWidth="1"/>
    <col min="471" max="471" width="19.140625" style="4" customWidth="1"/>
    <col min="472" max="472" width="20.140625" style="4" bestFit="1" customWidth="1"/>
    <col min="473" max="473" width="18.5703125" style="4" bestFit="1" customWidth="1"/>
    <col min="474" max="474" width="17" style="4" bestFit="1" customWidth="1"/>
    <col min="475" max="475" width="17.5703125" style="4" bestFit="1" customWidth="1"/>
    <col min="476" max="722" width="11.5703125" style="4"/>
    <col min="723" max="723" width="11" style="4" customWidth="1"/>
    <col min="724" max="724" width="18.5703125" style="4" customWidth="1"/>
    <col min="725" max="725" width="4.42578125" style="4" customWidth="1"/>
    <col min="726" max="726" width="71.28515625" style="4" customWidth="1"/>
    <col min="727" max="727" width="19.140625" style="4" customWidth="1"/>
    <col min="728" max="728" width="20.140625" style="4" bestFit="1" customWidth="1"/>
    <col min="729" max="729" width="18.5703125" style="4" bestFit="1" customWidth="1"/>
    <col min="730" max="730" width="17" style="4" bestFit="1" customWidth="1"/>
    <col min="731" max="731" width="17.5703125" style="4" bestFit="1" customWidth="1"/>
    <col min="732" max="978" width="11.5703125" style="4"/>
    <col min="979" max="979" width="11" style="4" customWidth="1"/>
    <col min="980" max="980" width="18.5703125" style="4" customWidth="1"/>
    <col min="981" max="981" width="4.42578125" style="4" customWidth="1"/>
    <col min="982" max="982" width="71.28515625" style="4" customWidth="1"/>
    <col min="983" max="983" width="19.140625" style="4" customWidth="1"/>
    <col min="984" max="984" width="20.140625" style="4" bestFit="1" customWidth="1"/>
    <col min="985" max="985" width="18.5703125" style="4" bestFit="1" customWidth="1"/>
    <col min="986" max="986" width="17" style="4" bestFit="1" customWidth="1"/>
    <col min="987" max="987" width="17.5703125" style="4" bestFit="1" customWidth="1"/>
    <col min="988" max="1234" width="11.5703125" style="4"/>
    <col min="1235" max="1235" width="11" style="4" customWidth="1"/>
    <col min="1236" max="1236" width="18.5703125" style="4" customWidth="1"/>
    <col min="1237" max="1237" width="4.42578125" style="4" customWidth="1"/>
    <col min="1238" max="1238" width="71.28515625" style="4" customWidth="1"/>
    <col min="1239" max="1239" width="19.140625" style="4" customWidth="1"/>
    <col min="1240" max="1240" width="20.140625" style="4" bestFit="1" customWidth="1"/>
    <col min="1241" max="1241" width="18.5703125" style="4" bestFit="1" customWidth="1"/>
    <col min="1242" max="1242" width="17" style="4" bestFit="1" customWidth="1"/>
    <col min="1243" max="1243" width="17.5703125" style="4" bestFit="1" customWidth="1"/>
    <col min="1244" max="1490" width="11.5703125" style="4"/>
    <col min="1491" max="1491" width="11" style="4" customWidth="1"/>
    <col min="1492" max="1492" width="18.5703125" style="4" customWidth="1"/>
    <col min="1493" max="1493" width="4.42578125" style="4" customWidth="1"/>
    <col min="1494" max="1494" width="71.28515625" style="4" customWidth="1"/>
    <col min="1495" max="1495" width="19.140625" style="4" customWidth="1"/>
    <col min="1496" max="1496" width="20.140625" style="4" bestFit="1" customWidth="1"/>
    <col min="1497" max="1497" width="18.5703125" style="4" bestFit="1" customWidth="1"/>
    <col min="1498" max="1498" width="17" style="4" bestFit="1" customWidth="1"/>
    <col min="1499" max="1499" width="17.5703125" style="4" bestFit="1" customWidth="1"/>
    <col min="1500" max="1746" width="11.5703125" style="4"/>
    <col min="1747" max="1747" width="11" style="4" customWidth="1"/>
    <col min="1748" max="1748" width="18.5703125" style="4" customWidth="1"/>
    <col min="1749" max="1749" width="4.42578125" style="4" customWidth="1"/>
    <col min="1750" max="1750" width="71.28515625" style="4" customWidth="1"/>
    <col min="1751" max="1751" width="19.140625" style="4" customWidth="1"/>
    <col min="1752" max="1752" width="20.140625" style="4" bestFit="1" customWidth="1"/>
    <col min="1753" max="1753" width="18.5703125" style="4" bestFit="1" customWidth="1"/>
    <col min="1754" max="1754" width="17" style="4" bestFit="1" customWidth="1"/>
    <col min="1755" max="1755" width="17.5703125" style="4" bestFit="1" customWidth="1"/>
    <col min="1756" max="2002" width="11.5703125" style="4"/>
    <col min="2003" max="2003" width="11" style="4" customWidth="1"/>
    <col min="2004" max="2004" width="18.5703125" style="4" customWidth="1"/>
    <col min="2005" max="2005" width="4.42578125" style="4" customWidth="1"/>
    <col min="2006" max="2006" width="71.28515625" style="4" customWidth="1"/>
    <col min="2007" max="2007" width="19.140625" style="4" customWidth="1"/>
    <col min="2008" max="2008" width="20.140625" style="4" bestFit="1" customWidth="1"/>
    <col min="2009" max="2009" width="18.5703125" style="4" bestFit="1" customWidth="1"/>
    <col min="2010" max="2010" width="17" style="4" bestFit="1" customWidth="1"/>
    <col min="2011" max="2011" width="17.5703125" style="4" bestFit="1" customWidth="1"/>
    <col min="2012" max="2258" width="11.5703125" style="4"/>
    <col min="2259" max="2259" width="11" style="4" customWidth="1"/>
    <col min="2260" max="2260" width="18.5703125" style="4" customWidth="1"/>
    <col min="2261" max="2261" width="4.42578125" style="4" customWidth="1"/>
    <col min="2262" max="2262" width="71.28515625" style="4" customWidth="1"/>
    <col min="2263" max="2263" width="19.140625" style="4" customWidth="1"/>
    <col min="2264" max="2264" width="20.140625" style="4" bestFit="1" customWidth="1"/>
    <col min="2265" max="2265" width="18.5703125" style="4" bestFit="1" customWidth="1"/>
    <col min="2266" max="2266" width="17" style="4" bestFit="1" customWidth="1"/>
    <col min="2267" max="2267" width="17.5703125" style="4" bestFit="1" customWidth="1"/>
    <col min="2268" max="2514" width="11.5703125" style="4"/>
    <col min="2515" max="2515" width="11" style="4" customWidth="1"/>
    <col min="2516" max="2516" width="18.5703125" style="4" customWidth="1"/>
    <col min="2517" max="2517" width="4.42578125" style="4" customWidth="1"/>
    <col min="2518" max="2518" width="71.28515625" style="4" customWidth="1"/>
    <col min="2519" max="2519" width="19.140625" style="4" customWidth="1"/>
    <col min="2520" max="2520" width="20.140625" style="4" bestFit="1" customWidth="1"/>
    <col min="2521" max="2521" width="18.5703125" style="4" bestFit="1" customWidth="1"/>
    <col min="2522" max="2522" width="17" style="4" bestFit="1" customWidth="1"/>
    <col min="2523" max="2523" width="17.5703125" style="4" bestFit="1" customWidth="1"/>
    <col min="2524" max="2770" width="11.5703125" style="4"/>
    <col min="2771" max="2771" width="11" style="4" customWidth="1"/>
    <col min="2772" max="2772" width="18.5703125" style="4" customWidth="1"/>
    <col min="2773" max="2773" width="4.42578125" style="4" customWidth="1"/>
    <col min="2774" max="2774" width="71.28515625" style="4" customWidth="1"/>
    <col min="2775" max="2775" width="19.140625" style="4" customWidth="1"/>
    <col min="2776" max="2776" width="20.140625" style="4" bestFit="1" customWidth="1"/>
    <col min="2777" max="2777" width="18.5703125" style="4" bestFit="1" customWidth="1"/>
    <col min="2778" max="2778" width="17" style="4" bestFit="1" customWidth="1"/>
    <col min="2779" max="2779" width="17.5703125" style="4" bestFit="1" customWidth="1"/>
    <col min="2780" max="3026" width="11.5703125" style="4"/>
    <col min="3027" max="3027" width="11" style="4" customWidth="1"/>
    <col min="3028" max="3028" width="18.5703125" style="4" customWidth="1"/>
    <col min="3029" max="3029" width="4.42578125" style="4" customWidth="1"/>
    <col min="3030" max="3030" width="71.28515625" style="4" customWidth="1"/>
    <col min="3031" max="3031" width="19.140625" style="4" customWidth="1"/>
    <col min="3032" max="3032" width="20.140625" style="4" bestFit="1" customWidth="1"/>
    <col min="3033" max="3033" width="18.5703125" style="4" bestFit="1" customWidth="1"/>
    <col min="3034" max="3034" width="17" style="4" bestFit="1" customWidth="1"/>
    <col min="3035" max="3035" width="17.5703125" style="4" bestFit="1" customWidth="1"/>
    <col min="3036" max="3282" width="11.5703125" style="4"/>
    <col min="3283" max="3283" width="11" style="4" customWidth="1"/>
    <col min="3284" max="3284" width="18.5703125" style="4" customWidth="1"/>
    <col min="3285" max="3285" width="4.42578125" style="4" customWidth="1"/>
    <col min="3286" max="3286" width="71.28515625" style="4" customWidth="1"/>
    <col min="3287" max="3287" width="19.140625" style="4" customWidth="1"/>
    <col min="3288" max="3288" width="20.140625" style="4" bestFit="1" customWidth="1"/>
    <col min="3289" max="3289" width="18.5703125" style="4" bestFit="1" customWidth="1"/>
    <col min="3290" max="3290" width="17" style="4" bestFit="1" customWidth="1"/>
    <col min="3291" max="3291" width="17.5703125" style="4" bestFit="1" customWidth="1"/>
    <col min="3292" max="3538" width="11.5703125" style="4"/>
    <col min="3539" max="3539" width="11" style="4" customWidth="1"/>
    <col min="3540" max="3540" width="18.5703125" style="4" customWidth="1"/>
    <col min="3541" max="3541" width="4.42578125" style="4" customWidth="1"/>
    <col min="3542" max="3542" width="71.28515625" style="4" customWidth="1"/>
    <col min="3543" max="3543" width="19.140625" style="4" customWidth="1"/>
    <col min="3544" max="3544" width="20.140625" style="4" bestFit="1" customWidth="1"/>
    <col min="3545" max="3545" width="18.5703125" style="4" bestFit="1" customWidth="1"/>
    <col min="3546" max="3546" width="17" style="4" bestFit="1" customWidth="1"/>
    <col min="3547" max="3547" width="17.5703125" style="4" bestFit="1" customWidth="1"/>
    <col min="3548" max="3794" width="11.5703125" style="4"/>
    <col min="3795" max="3795" width="11" style="4" customWidth="1"/>
    <col min="3796" max="3796" width="18.5703125" style="4" customWidth="1"/>
    <col min="3797" max="3797" width="4.42578125" style="4" customWidth="1"/>
    <col min="3798" max="3798" width="71.28515625" style="4" customWidth="1"/>
    <col min="3799" max="3799" width="19.140625" style="4" customWidth="1"/>
    <col min="3800" max="3800" width="20.140625" style="4" bestFit="1" customWidth="1"/>
    <col min="3801" max="3801" width="18.5703125" style="4" bestFit="1" customWidth="1"/>
    <col min="3802" max="3802" width="17" style="4" bestFit="1" customWidth="1"/>
    <col min="3803" max="3803" width="17.5703125" style="4" bestFit="1" customWidth="1"/>
    <col min="3804" max="4050" width="11.5703125" style="4"/>
    <col min="4051" max="4051" width="11" style="4" customWidth="1"/>
    <col min="4052" max="4052" width="18.5703125" style="4" customWidth="1"/>
    <col min="4053" max="4053" width="4.42578125" style="4" customWidth="1"/>
    <col min="4054" max="4054" width="71.28515625" style="4" customWidth="1"/>
    <col min="4055" max="4055" width="19.140625" style="4" customWidth="1"/>
    <col min="4056" max="4056" width="20.140625" style="4" bestFit="1" customWidth="1"/>
    <col min="4057" max="4057" width="18.5703125" style="4" bestFit="1" customWidth="1"/>
    <col min="4058" max="4058" width="17" style="4" bestFit="1" customWidth="1"/>
    <col min="4059" max="4059" width="17.5703125" style="4" bestFit="1" customWidth="1"/>
    <col min="4060" max="4306" width="11.5703125" style="4"/>
    <col min="4307" max="4307" width="11" style="4" customWidth="1"/>
    <col min="4308" max="4308" width="18.5703125" style="4" customWidth="1"/>
    <col min="4309" max="4309" width="4.42578125" style="4" customWidth="1"/>
    <col min="4310" max="4310" width="71.28515625" style="4" customWidth="1"/>
    <col min="4311" max="4311" width="19.140625" style="4" customWidth="1"/>
    <col min="4312" max="4312" width="20.140625" style="4" bestFit="1" customWidth="1"/>
    <col min="4313" max="4313" width="18.5703125" style="4" bestFit="1" customWidth="1"/>
    <col min="4314" max="4314" width="17" style="4" bestFit="1" customWidth="1"/>
    <col min="4315" max="4315" width="17.5703125" style="4" bestFit="1" customWidth="1"/>
    <col min="4316" max="4562" width="11.5703125" style="4"/>
    <col min="4563" max="4563" width="11" style="4" customWidth="1"/>
    <col min="4564" max="4564" width="18.5703125" style="4" customWidth="1"/>
    <col min="4565" max="4565" width="4.42578125" style="4" customWidth="1"/>
    <col min="4566" max="4566" width="71.28515625" style="4" customWidth="1"/>
    <col min="4567" max="4567" width="19.140625" style="4" customWidth="1"/>
    <col min="4568" max="4568" width="20.140625" style="4" bestFit="1" customWidth="1"/>
    <col min="4569" max="4569" width="18.5703125" style="4" bestFit="1" customWidth="1"/>
    <col min="4570" max="4570" width="17" style="4" bestFit="1" customWidth="1"/>
    <col min="4571" max="4571" width="17.5703125" style="4" bestFit="1" customWidth="1"/>
    <col min="4572" max="4818" width="11.5703125" style="4"/>
    <col min="4819" max="4819" width="11" style="4" customWidth="1"/>
    <col min="4820" max="4820" width="18.5703125" style="4" customWidth="1"/>
    <col min="4821" max="4821" width="4.42578125" style="4" customWidth="1"/>
    <col min="4822" max="4822" width="71.28515625" style="4" customWidth="1"/>
    <col min="4823" max="4823" width="19.140625" style="4" customWidth="1"/>
    <col min="4824" max="4824" width="20.140625" style="4" bestFit="1" customWidth="1"/>
    <col min="4825" max="4825" width="18.5703125" style="4" bestFit="1" customWidth="1"/>
    <col min="4826" max="4826" width="17" style="4" bestFit="1" customWidth="1"/>
    <col min="4827" max="4827" width="17.5703125" style="4" bestFit="1" customWidth="1"/>
    <col min="4828" max="5074" width="11.5703125" style="4"/>
    <col min="5075" max="5075" width="11" style="4" customWidth="1"/>
    <col min="5076" max="5076" width="18.5703125" style="4" customWidth="1"/>
    <col min="5077" max="5077" width="4.42578125" style="4" customWidth="1"/>
    <col min="5078" max="5078" width="71.28515625" style="4" customWidth="1"/>
    <col min="5079" max="5079" width="19.140625" style="4" customWidth="1"/>
    <col min="5080" max="5080" width="20.140625" style="4" bestFit="1" customWidth="1"/>
    <col min="5081" max="5081" width="18.5703125" style="4" bestFit="1" customWidth="1"/>
    <col min="5082" max="5082" width="17" style="4" bestFit="1" customWidth="1"/>
    <col min="5083" max="5083" width="17.5703125" style="4" bestFit="1" customWidth="1"/>
    <col min="5084" max="5330" width="11.5703125" style="4"/>
    <col min="5331" max="5331" width="11" style="4" customWidth="1"/>
    <col min="5332" max="5332" width="18.5703125" style="4" customWidth="1"/>
    <col min="5333" max="5333" width="4.42578125" style="4" customWidth="1"/>
    <col min="5334" max="5334" width="71.28515625" style="4" customWidth="1"/>
    <col min="5335" max="5335" width="19.140625" style="4" customWidth="1"/>
    <col min="5336" max="5336" width="20.140625" style="4" bestFit="1" customWidth="1"/>
    <col min="5337" max="5337" width="18.5703125" style="4" bestFit="1" customWidth="1"/>
    <col min="5338" max="5338" width="17" style="4" bestFit="1" customWidth="1"/>
    <col min="5339" max="5339" width="17.5703125" style="4" bestFit="1" customWidth="1"/>
    <col min="5340" max="5586" width="11.5703125" style="4"/>
    <col min="5587" max="5587" width="11" style="4" customWidth="1"/>
    <col min="5588" max="5588" width="18.5703125" style="4" customWidth="1"/>
    <col min="5589" max="5589" width="4.42578125" style="4" customWidth="1"/>
    <col min="5590" max="5590" width="71.28515625" style="4" customWidth="1"/>
    <col min="5591" max="5591" width="19.140625" style="4" customWidth="1"/>
    <col min="5592" max="5592" width="20.140625" style="4" bestFit="1" customWidth="1"/>
    <col min="5593" max="5593" width="18.5703125" style="4" bestFit="1" customWidth="1"/>
    <col min="5594" max="5594" width="17" style="4" bestFit="1" customWidth="1"/>
    <col min="5595" max="5595" width="17.5703125" style="4" bestFit="1" customWidth="1"/>
    <col min="5596" max="5842" width="11.5703125" style="4"/>
    <col min="5843" max="5843" width="11" style="4" customWidth="1"/>
    <col min="5844" max="5844" width="18.5703125" style="4" customWidth="1"/>
    <col min="5845" max="5845" width="4.42578125" style="4" customWidth="1"/>
    <col min="5846" max="5846" width="71.28515625" style="4" customWidth="1"/>
    <col min="5847" max="5847" width="19.140625" style="4" customWidth="1"/>
    <col min="5848" max="5848" width="20.140625" style="4" bestFit="1" customWidth="1"/>
    <col min="5849" max="5849" width="18.5703125" style="4" bestFit="1" customWidth="1"/>
    <col min="5850" max="5850" width="17" style="4" bestFit="1" customWidth="1"/>
    <col min="5851" max="5851" width="17.5703125" style="4" bestFit="1" customWidth="1"/>
    <col min="5852" max="6098" width="11.5703125" style="4"/>
    <col min="6099" max="6099" width="11" style="4" customWidth="1"/>
    <col min="6100" max="6100" width="18.5703125" style="4" customWidth="1"/>
    <col min="6101" max="6101" width="4.42578125" style="4" customWidth="1"/>
    <col min="6102" max="6102" width="71.28515625" style="4" customWidth="1"/>
    <col min="6103" max="6103" width="19.140625" style="4" customWidth="1"/>
    <col min="6104" max="6104" width="20.140625" style="4" bestFit="1" customWidth="1"/>
    <col min="6105" max="6105" width="18.5703125" style="4" bestFit="1" customWidth="1"/>
    <col min="6106" max="6106" width="17" style="4" bestFit="1" customWidth="1"/>
    <col min="6107" max="6107" width="17.5703125" style="4" bestFit="1" customWidth="1"/>
    <col min="6108" max="6354" width="11.5703125" style="4"/>
    <col min="6355" max="6355" width="11" style="4" customWidth="1"/>
    <col min="6356" max="6356" width="18.5703125" style="4" customWidth="1"/>
    <col min="6357" max="6357" width="4.42578125" style="4" customWidth="1"/>
    <col min="6358" max="6358" width="71.28515625" style="4" customWidth="1"/>
    <col min="6359" max="6359" width="19.140625" style="4" customWidth="1"/>
    <col min="6360" max="6360" width="20.140625" style="4" bestFit="1" customWidth="1"/>
    <col min="6361" max="6361" width="18.5703125" style="4" bestFit="1" customWidth="1"/>
    <col min="6362" max="6362" width="17" style="4" bestFit="1" customWidth="1"/>
    <col min="6363" max="6363" width="17.5703125" style="4" bestFit="1" customWidth="1"/>
    <col min="6364" max="6610" width="11.5703125" style="4"/>
    <col min="6611" max="6611" width="11" style="4" customWidth="1"/>
    <col min="6612" max="6612" width="18.5703125" style="4" customWidth="1"/>
    <col min="6613" max="6613" width="4.42578125" style="4" customWidth="1"/>
    <col min="6614" max="6614" width="71.28515625" style="4" customWidth="1"/>
    <col min="6615" max="6615" width="19.140625" style="4" customWidth="1"/>
    <col min="6616" max="6616" width="20.140625" style="4" bestFit="1" customWidth="1"/>
    <col min="6617" max="6617" width="18.5703125" style="4" bestFit="1" customWidth="1"/>
    <col min="6618" max="6618" width="17" style="4" bestFit="1" customWidth="1"/>
    <col min="6619" max="6619" width="17.5703125" style="4" bestFit="1" customWidth="1"/>
    <col min="6620" max="6866" width="11.5703125" style="4"/>
    <col min="6867" max="6867" width="11" style="4" customWidth="1"/>
    <col min="6868" max="6868" width="18.5703125" style="4" customWidth="1"/>
    <col min="6869" max="6869" width="4.42578125" style="4" customWidth="1"/>
    <col min="6870" max="6870" width="71.28515625" style="4" customWidth="1"/>
    <col min="6871" max="6871" width="19.140625" style="4" customWidth="1"/>
    <col min="6872" max="6872" width="20.140625" style="4" bestFit="1" customWidth="1"/>
    <col min="6873" max="6873" width="18.5703125" style="4" bestFit="1" customWidth="1"/>
    <col min="6874" max="6874" width="17" style="4" bestFit="1" customWidth="1"/>
    <col min="6875" max="6875" width="17.5703125" style="4" bestFit="1" customWidth="1"/>
    <col min="6876" max="7122" width="11.5703125" style="4"/>
    <col min="7123" max="7123" width="11" style="4" customWidth="1"/>
    <col min="7124" max="7124" width="18.5703125" style="4" customWidth="1"/>
    <col min="7125" max="7125" width="4.42578125" style="4" customWidth="1"/>
    <col min="7126" max="7126" width="71.28515625" style="4" customWidth="1"/>
    <col min="7127" max="7127" width="19.140625" style="4" customWidth="1"/>
    <col min="7128" max="7128" width="20.140625" style="4" bestFit="1" customWidth="1"/>
    <col min="7129" max="7129" width="18.5703125" style="4" bestFit="1" customWidth="1"/>
    <col min="7130" max="7130" width="17" style="4" bestFit="1" customWidth="1"/>
    <col min="7131" max="7131" width="17.5703125" style="4" bestFit="1" customWidth="1"/>
    <col min="7132" max="7378" width="11.5703125" style="4"/>
    <col min="7379" max="7379" width="11" style="4" customWidth="1"/>
    <col min="7380" max="7380" width="18.5703125" style="4" customWidth="1"/>
    <col min="7381" max="7381" width="4.42578125" style="4" customWidth="1"/>
    <col min="7382" max="7382" width="71.28515625" style="4" customWidth="1"/>
    <col min="7383" max="7383" width="19.140625" style="4" customWidth="1"/>
    <col min="7384" max="7384" width="20.140625" style="4" bestFit="1" customWidth="1"/>
    <col min="7385" max="7385" width="18.5703125" style="4" bestFit="1" customWidth="1"/>
    <col min="7386" max="7386" width="17" style="4" bestFit="1" customWidth="1"/>
    <col min="7387" max="7387" width="17.5703125" style="4" bestFit="1" customWidth="1"/>
    <col min="7388" max="7634" width="11.5703125" style="4"/>
    <col min="7635" max="7635" width="11" style="4" customWidth="1"/>
    <col min="7636" max="7636" width="18.5703125" style="4" customWidth="1"/>
    <col min="7637" max="7637" width="4.42578125" style="4" customWidth="1"/>
    <col min="7638" max="7638" width="71.28515625" style="4" customWidth="1"/>
    <col min="7639" max="7639" width="19.140625" style="4" customWidth="1"/>
    <col min="7640" max="7640" width="20.140625" style="4" bestFit="1" customWidth="1"/>
    <col min="7641" max="7641" width="18.5703125" style="4" bestFit="1" customWidth="1"/>
    <col min="7642" max="7642" width="17" style="4" bestFit="1" customWidth="1"/>
    <col min="7643" max="7643" width="17.5703125" style="4" bestFit="1" customWidth="1"/>
    <col min="7644" max="7890" width="11.5703125" style="4"/>
    <col min="7891" max="7891" width="11" style="4" customWidth="1"/>
    <col min="7892" max="7892" width="18.5703125" style="4" customWidth="1"/>
    <col min="7893" max="7893" width="4.42578125" style="4" customWidth="1"/>
    <col min="7894" max="7894" width="71.28515625" style="4" customWidth="1"/>
    <col min="7895" max="7895" width="19.140625" style="4" customWidth="1"/>
    <col min="7896" max="7896" width="20.140625" style="4" bestFit="1" customWidth="1"/>
    <col min="7897" max="7897" width="18.5703125" style="4" bestFit="1" customWidth="1"/>
    <col min="7898" max="7898" width="17" style="4" bestFit="1" customWidth="1"/>
    <col min="7899" max="7899" width="17.5703125" style="4" bestFit="1" customWidth="1"/>
    <col min="7900" max="8146" width="11.5703125" style="4"/>
    <col min="8147" max="8147" width="11" style="4" customWidth="1"/>
    <col min="8148" max="8148" width="18.5703125" style="4" customWidth="1"/>
    <col min="8149" max="8149" width="4.42578125" style="4" customWidth="1"/>
    <col min="8150" max="8150" width="71.28515625" style="4" customWidth="1"/>
    <col min="8151" max="8151" width="19.140625" style="4" customWidth="1"/>
    <col min="8152" max="8152" width="20.140625" style="4" bestFit="1" customWidth="1"/>
    <col min="8153" max="8153" width="18.5703125" style="4" bestFit="1" customWidth="1"/>
    <col min="8154" max="8154" width="17" style="4" bestFit="1" customWidth="1"/>
    <col min="8155" max="8155" width="17.5703125" style="4" bestFit="1" customWidth="1"/>
    <col min="8156" max="8402" width="11.5703125" style="4"/>
    <col min="8403" max="8403" width="11" style="4" customWidth="1"/>
    <col min="8404" max="8404" width="18.5703125" style="4" customWidth="1"/>
    <col min="8405" max="8405" width="4.42578125" style="4" customWidth="1"/>
    <col min="8406" max="8406" width="71.28515625" style="4" customWidth="1"/>
    <col min="8407" max="8407" width="19.140625" style="4" customWidth="1"/>
    <col min="8408" max="8408" width="20.140625" style="4" bestFit="1" customWidth="1"/>
    <col min="8409" max="8409" width="18.5703125" style="4" bestFit="1" customWidth="1"/>
    <col min="8410" max="8410" width="17" style="4" bestFit="1" customWidth="1"/>
    <col min="8411" max="8411" width="17.5703125" style="4" bestFit="1" customWidth="1"/>
    <col min="8412" max="8658" width="11.5703125" style="4"/>
    <col min="8659" max="8659" width="11" style="4" customWidth="1"/>
    <col min="8660" max="8660" width="18.5703125" style="4" customWidth="1"/>
    <col min="8661" max="8661" width="4.42578125" style="4" customWidth="1"/>
    <col min="8662" max="8662" width="71.28515625" style="4" customWidth="1"/>
    <col min="8663" max="8663" width="19.140625" style="4" customWidth="1"/>
    <col min="8664" max="8664" width="20.140625" style="4" bestFit="1" customWidth="1"/>
    <col min="8665" max="8665" width="18.5703125" style="4" bestFit="1" customWidth="1"/>
    <col min="8666" max="8666" width="17" style="4" bestFit="1" customWidth="1"/>
    <col min="8667" max="8667" width="17.5703125" style="4" bestFit="1" customWidth="1"/>
    <col min="8668" max="8914" width="11.5703125" style="4"/>
    <col min="8915" max="8915" width="11" style="4" customWidth="1"/>
    <col min="8916" max="8916" width="18.5703125" style="4" customWidth="1"/>
    <col min="8917" max="8917" width="4.42578125" style="4" customWidth="1"/>
    <col min="8918" max="8918" width="71.28515625" style="4" customWidth="1"/>
    <col min="8919" max="8919" width="19.140625" style="4" customWidth="1"/>
    <col min="8920" max="8920" width="20.140625" style="4" bestFit="1" customWidth="1"/>
    <col min="8921" max="8921" width="18.5703125" style="4" bestFit="1" customWidth="1"/>
    <col min="8922" max="8922" width="17" style="4" bestFit="1" customWidth="1"/>
    <col min="8923" max="8923" width="17.5703125" style="4" bestFit="1" customWidth="1"/>
    <col min="8924" max="9170" width="11.5703125" style="4"/>
    <col min="9171" max="9171" width="11" style="4" customWidth="1"/>
    <col min="9172" max="9172" width="18.5703125" style="4" customWidth="1"/>
    <col min="9173" max="9173" width="4.42578125" style="4" customWidth="1"/>
    <col min="9174" max="9174" width="71.28515625" style="4" customWidth="1"/>
    <col min="9175" max="9175" width="19.140625" style="4" customWidth="1"/>
    <col min="9176" max="9176" width="20.140625" style="4" bestFit="1" customWidth="1"/>
    <col min="9177" max="9177" width="18.5703125" style="4" bestFit="1" customWidth="1"/>
    <col min="9178" max="9178" width="17" style="4" bestFit="1" customWidth="1"/>
    <col min="9179" max="9179" width="17.5703125" style="4" bestFit="1" customWidth="1"/>
    <col min="9180" max="9426" width="11.5703125" style="4"/>
    <col min="9427" max="9427" width="11" style="4" customWidth="1"/>
    <col min="9428" max="9428" width="18.5703125" style="4" customWidth="1"/>
    <col min="9429" max="9429" width="4.42578125" style="4" customWidth="1"/>
    <col min="9430" max="9430" width="71.28515625" style="4" customWidth="1"/>
    <col min="9431" max="9431" width="19.140625" style="4" customWidth="1"/>
    <col min="9432" max="9432" width="20.140625" style="4" bestFit="1" customWidth="1"/>
    <col min="9433" max="9433" width="18.5703125" style="4" bestFit="1" customWidth="1"/>
    <col min="9434" max="9434" width="17" style="4" bestFit="1" customWidth="1"/>
    <col min="9435" max="9435" width="17.5703125" style="4" bestFit="1" customWidth="1"/>
    <col min="9436" max="9682" width="11.5703125" style="4"/>
    <col min="9683" max="9683" width="11" style="4" customWidth="1"/>
    <col min="9684" max="9684" width="18.5703125" style="4" customWidth="1"/>
    <col min="9685" max="9685" width="4.42578125" style="4" customWidth="1"/>
    <col min="9686" max="9686" width="71.28515625" style="4" customWidth="1"/>
    <col min="9687" max="9687" width="19.140625" style="4" customWidth="1"/>
    <col min="9688" max="9688" width="20.140625" style="4" bestFit="1" customWidth="1"/>
    <col min="9689" max="9689" width="18.5703125" style="4" bestFit="1" customWidth="1"/>
    <col min="9690" max="9690" width="17" style="4" bestFit="1" customWidth="1"/>
    <col min="9691" max="9691" width="17.5703125" style="4" bestFit="1" customWidth="1"/>
    <col min="9692" max="9938" width="11.5703125" style="4"/>
    <col min="9939" max="9939" width="11" style="4" customWidth="1"/>
    <col min="9940" max="9940" width="18.5703125" style="4" customWidth="1"/>
    <col min="9941" max="9941" width="4.42578125" style="4" customWidth="1"/>
    <col min="9942" max="9942" width="71.28515625" style="4" customWidth="1"/>
    <col min="9943" max="9943" width="19.140625" style="4" customWidth="1"/>
    <col min="9944" max="9944" width="20.140625" style="4" bestFit="1" customWidth="1"/>
    <col min="9945" max="9945" width="18.5703125" style="4" bestFit="1" customWidth="1"/>
    <col min="9946" max="9946" width="17" style="4" bestFit="1" customWidth="1"/>
    <col min="9947" max="9947" width="17.5703125" style="4" bestFit="1" customWidth="1"/>
    <col min="9948" max="10194" width="11.5703125" style="4"/>
    <col min="10195" max="10195" width="11" style="4" customWidth="1"/>
    <col min="10196" max="10196" width="18.5703125" style="4" customWidth="1"/>
    <col min="10197" max="10197" width="4.42578125" style="4" customWidth="1"/>
    <col min="10198" max="10198" width="71.28515625" style="4" customWidth="1"/>
    <col min="10199" max="10199" width="19.140625" style="4" customWidth="1"/>
    <col min="10200" max="10200" width="20.140625" style="4" bestFit="1" customWidth="1"/>
    <col min="10201" max="10201" width="18.5703125" style="4" bestFit="1" customWidth="1"/>
    <col min="10202" max="10202" width="17" style="4" bestFit="1" customWidth="1"/>
    <col min="10203" max="10203" width="17.5703125" style="4" bestFit="1" customWidth="1"/>
    <col min="10204" max="10450" width="11.5703125" style="4"/>
    <col min="10451" max="10451" width="11" style="4" customWidth="1"/>
    <col min="10452" max="10452" width="18.5703125" style="4" customWidth="1"/>
    <col min="10453" max="10453" width="4.42578125" style="4" customWidth="1"/>
    <col min="10454" max="10454" width="71.28515625" style="4" customWidth="1"/>
    <col min="10455" max="10455" width="19.140625" style="4" customWidth="1"/>
    <col min="10456" max="10456" width="20.140625" style="4" bestFit="1" customWidth="1"/>
    <col min="10457" max="10457" width="18.5703125" style="4" bestFit="1" customWidth="1"/>
    <col min="10458" max="10458" width="17" style="4" bestFit="1" customWidth="1"/>
    <col min="10459" max="10459" width="17.5703125" style="4" bestFit="1" customWidth="1"/>
    <col min="10460" max="10706" width="11.5703125" style="4"/>
    <col min="10707" max="10707" width="11" style="4" customWidth="1"/>
    <col min="10708" max="10708" width="18.5703125" style="4" customWidth="1"/>
    <col min="10709" max="10709" width="4.42578125" style="4" customWidth="1"/>
    <col min="10710" max="10710" width="71.28515625" style="4" customWidth="1"/>
    <col min="10711" max="10711" width="19.140625" style="4" customWidth="1"/>
    <col min="10712" max="10712" width="20.140625" style="4" bestFit="1" customWidth="1"/>
    <col min="10713" max="10713" width="18.5703125" style="4" bestFit="1" customWidth="1"/>
    <col min="10714" max="10714" width="17" style="4" bestFit="1" customWidth="1"/>
    <col min="10715" max="10715" width="17.5703125" style="4" bestFit="1" customWidth="1"/>
    <col min="10716" max="10962" width="11.5703125" style="4"/>
    <col min="10963" max="10963" width="11" style="4" customWidth="1"/>
    <col min="10964" max="10964" width="18.5703125" style="4" customWidth="1"/>
    <col min="10965" max="10965" width="4.42578125" style="4" customWidth="1"/>
    <col min="10966" max="10966" width="71.28515625" style="4" customWidth="1"/>
    <col min="10967" max="10967" width="19.140625" style="4" customWidth="1"/>
    <col min="10968" max="10968" width="20.140625" style="4" bestFit="1" customWidth="1"/>
    <col min="10969" max="10969" width="18.5703125" style="4" bestFit="1" customWidth="1"/>
    <col min="10970" max="10970" width="17" style="4" bestFit="1" customWidth="1"/>
    <col min="10971" max="10971" width="17.5703125" style="4" bestFit="1" customWidth="1"/>
    <col min="10972" max="11218" width="11.5703125" style="4"/>
    <col min="11219" max="11219" width="11" style="4" customWidth="1"/>
    <col min="11220" max="11220" width="18.5703125" style="4" customWidth="1"/>
    <col min="11221" max="11221" width="4.42578125" style="4" customWidth="1"/>
    <col min="11222" max="11222" width="71.28515625" style="4" customWidth="1"/>
    <col min="11223" max="11223" width="19.140625" style="4" customWidth="1"/>
    <col min="11224" max="11224" width="20.140625" style="4" bestFit="1" customWidth="1"/>
    <col min="11225" max="11225" width="18.5703125" style="4" bestFit="1" customWidth="1"/>
    <col min="11226" max="11226" width="17" style="4" bestFit="1" customWidth="1"/>
    <col min="11227" max="11227" width="17.5703125" style="4" bestFit="1" customWidth="1"/>
    <col min="11228" max="11474" width="11.5703125" style="4"/>
    <col min="11475" max="11475" width="11" style="4" customWidth="1"/>
    <col min="11476" max="11476" width="18.5703125" style="4" customWidth="1"/>
    <col min="11477" max="11477" width="4.42578125" style="4" customWidth="1"/>
    <col min="11478" max="11478" width="71.28515625" style="4" customWidth="1"/>
    <col min="11479" max="11479" width="19.140625" style="4" customWidth="1"/>
    <col min="11480" max="11480" width="20.140625" style="4" bestFit="1" customWidth="1"/>
    <col min="11481" max="11481" width="18.5703125" style="4" bestFit="1" customWidth="1"/>
    <col min="11482" max="11482" width="17" style="4" bestFit="1" customWidth="1"/>
    <col min="11483" max="11483" width="17.5703125" style="4" bestFit="1" customWidth="1"/>
    <col min="11484" max="11730" width="11.5703125" style="4"/>
    <col min="11731" max="11731" width="11" style="4" customWidth="1"/>
    <col min="11732" max="11732" width="18.5703125" style="4" customWidth="1"/>
    <col min="11733" max="11733" width="4.42578125" style="4" customWidth="1"/>
    <col min="11734" max="11734" width="71.28515625" style="4" customWidth="1"/>
    <col min="11735" max="11735" width="19.140625" style="4" customWidth="1"/>
    <col min="11736" max="11736" width="20.140625" style="4" bestFit="1" customWidth="1"/>
    <col min="11737" max="11737" width="18.5703125" style="4" bestFit="1" customWidth="1"/>
    <col min="11738" max="11738" width="17" style="4" bestFit="1" customWidth="1"/>
    <col min="11739" max="11739" width="17.5703125" style="4" bestFit="1" customWidth="1"/>
    <col min="11740" max="11986" width="11.5703125" style="4"/>
    <col min="11987" max="11987" width="11" style="4" customWidth="1"/>
    <col min="11988" max="11988" width="18.5703125" style="4" customWidth="1"/>
    <col min="11989" max="11989" width="4.42578125" style="4" customWidth="1"/>
    <col min="11990" max="11990" width="71.28515625" style="4" customWidth="1"/>
    <col min="11991" max="11991" width="19.140625" style="4" customWidth="1"/>
    <col min="11992" max="11992" width="20.140625" style="4" bestFit="1" customWidth="1"/>
    <col min="11993" max="11993" width="18.5703125" style="4" bestFit="1" customWidth="1"/>
    <col min="11994" max="11994" width="17" style="4" bestFit="1" customWidth="1"/>
    <col min="11995" max="11995" width="17.5703125" style="4" bestFit="1" customWidth="1"/>
    <col min="11996" max="12242" width="11.5703125" style="4"/>
    <col min="12243" max="12243" width="11" style="4" customWidth="1"/>
    <col min="12244" max="12244" width="18.5703125" style="4" customWidth="1"/>
    <col min="12245" max="12245" width="4.42578125" style="4" customWidth="1"/>
    <col min="12246" max="12246" width="71.28515625" style="4" customWidth="1"/>
    <col min="12247" max="12247" width="19.140625" style="4" customWidth="1"/>
    <col min="12248" max="12248" width="20.140625" style="4" bestFit="1" customWidth="1"/>
    <col min="12249" max="12249" width="18.5703125" style="4" bestFit="1" customWidth="1"/>
    <col min="12250" max="12250" width="17" style="4" bestFit="1" customWidth="1"/>
    <col min="12251" max="12251" width="17.5703125" style="4" bestFit="1" customWidth="1"/>
    <col min="12252" max="12498" width="11.5703125" style="4"/>
    <col min="12499" max="12499" width="11" style="4" customWidth="1"/>
    <col min="12500" max="12500" width="18.5703125" style="4" customWidth="1"/>
    <col min="12501" max="12501" width="4.42578125" style="4" customWidth="1"/>
    <col min="12502" max="12502" width="71.28515625" style="4" customWidth="1"/>
    <col min="12503" max="12503" width="19.140625" style="4" customWidth="1"/>
    <col min="12504" max="12504" width="20.140625" style="4" bestFit="1" customWidth="1"/>
    <col min="12505" max="12505" width="18.5703125" style="4" bestFit="1" customWidth="1"/>
    <col min="12506" max="12506" width="17" style="4" bestFit="1" customWidth="1"/>
    <col min="12507" max="12507" width="17.5703125" style="4" bestFit="1" customWidth="1"/>
    <col min="12508" max="12754" width="11.5703125" style="4"/>
    <col min="12755" max="12755" width="11" style="4" customWidth="1"/>
    <col min="12756" max="12756" width="18.5703125" style="4" customWidth="1"/>
    <col min="12757" max="12757" width="4.42578125" style="4" customWidth="1"/>
    <col min="12758" max="12758" width="71.28515625" style="4" customWidth="1"/>
    <col min="12759" max="12759" width="19.140625" style="4" customWidth="1"/>
    <col min="12760" max="12760" width="20.140625" style="4" bestFit="1" customWidth="1"/>
    <col min="12761" max="12761" width="18.5703125" style="4" bestFit="1" customWidth="1"/>
    <col min="12762" max="12762" width="17" style="4" bestFit="1" customWidth="1"/>
    <col min="12763" max="12763" width="17.5703125" style="4" bestFit="1" customWidth="1"/>
    <col min="12764" max="13010" width="11.5703125" style="4"/>
    <col min="13011" max="13011" width="11" style="4" customWidth="1"/>
    <col min="13012" max="13012" width="18.5703125" style="4" customWidth="1"/>
    <col min="13013" max="13013" width="4.42578125" style="4" customWidth="1"/>
    <col min="13014" max="13014" width="71.28515625" style="4" customWidth="1"/>
    <col min="13015" max="13015" width="19.140625" style="4" customWidth="1"/>
    <col min="13016" max="13016" width="20.140625" style="4" bestFit="1" customWidth="1"/>
    <col min="13017" max="13017" width="18.5703125" style="4" bestFit="1" customWidth="1"/>
    <col min="13018" max="13018" width="17" style="4" bestFit="1" customWidth="1"/>
    <col min="13019" max="13019" width="17.5703125" style="4" bestFit="1" customWidth="1"/>
    <col min="13020" max="13266" width="11.5703125" style="4"/>
    <col min="13267" max="13267" width="11" style="4" customWidth="1"/>
    <col min="13268" max="13268" width="18.5703125" style="4" customWidth="1"/>
    <col min="13269" max="13269" width="4.42578125" style="4" customWidth="1"/>
    <col min="13270" max="13270" width="71.28515625" style="4" customWidth="1"/>
    <col min="13271" max="13271" width="19.140625" style="4" customWidth="1"/>
    <col min="13272" max="13272" width="20.140625" style="4" bestFit="1" customWidth="1"/>
    <col min="13273" max="13273" width="18.5703125" style="4" bestFit="1" customWidth="1"/>
    <col min="13274" max="13274" width="17" style="4" bestFit="1" customWidth="1"/>
    <col min="13275" max="13275" width="17.5703125" style="4" bestFit="1" customWidth="1"/>
    <col min="13276" max="13522" width="11.5703125" style="4"/>
    <col min="13523" max="13523" width="11" style="4" customWidth="1"/>
    <col min="13524" max="13524" width="18.5703125" style="4" customWidth="1"/>
    <col min="13525" max="13525" width="4.42578125" style="4" customWidth="1"/>
    <col min="13526" max="13526" width="71.28515625" style="4" customWidth="1"/>
    <col min="13527" max="13527" width="19.140625" style="4" customWidth="1"/>
    <col min="13528" max="13528" width="20.140625" style="4" bestFit="1" customWidth="1"/>
    <col min="13529" max="13529" width="18.5703125" style="4" bestFit="1" customWidth="1"/>
    <col min="13530" max="13530" width="17" style="4" bestFit="1" customWidth="1"/>
    <col min="13531" max="13531" width="17.5703125" style="4" bestFit="1" customWidth="1"/>
    <col min="13532" max="13778" width="11.5703125" style="4"/>
    <col min="13779" max="13779" width="11" style="4" customWidth="1"/>
    <col min="13780" max="13780" width="18.5703125" style="4" customWidth="1"/>
    <col min="13781" max="13781" width="4.42578125" style="4" customWidth="1"/>
    <col min="13782" max="13782" width="71.28515625" style="4" customWidth="1"/>
    <col min="13783" max="13783" width="19.140625" style="4" customWidth="1"/>
    <col min="13784" max="13784" width="20.140625" style="4" bestFit="1" customWidth="1"/>
    <col min="13785" max="13785" width="18.5703125" style="4" bestFit="1" customWidth="1"/>
    <col min="13786" max="13786" width="17" style="4" bestFit="1" customWidth="1"/>
    <col min="13787" max="13787" width="17.5703125" style="4" bestFit="1" customWidth="1"/>
    <col min="13788" max="14034" width="11.5703125" style="4"/>
    <col min="14035" max="14035" width="11" style="4" customWidth="1"/>
    <col min="14036" max="14036" width="18.5703125" style="4" customWidth="1"/>
    <col min="14037" max="14037" width="4.42578125" style="4" customWidth="1"/>
    <col min="14038" max="14038" width="71.28515625" style="4" customWidth="1"/>
    <col min="14039" max="14039" width="19.140625" style="4" customWidth="1"/>
    <col min="14040" max="14040" width="20.140625" style="4" bestFit="1" customWidth="1"/>
    <col min="14041" max="14041" width="18.5703125" style="4" bestFit="1" customWidth="1"/>
    <col min="14042" max="14042" width="17" style="4" bestFit="1" customWidth="1"/>
    <col min="14043" max="14043" width="17.5703125" style="4" bestFit="1" customWidth="1"/>
    <col min="14044" max="14290" width="11.5703125" style="4"/>
    <col min="14291" max="14291" width="11" style="4" customWidth="1"/>
    <col min="14292" max="14292" width="18.5703125" style="4" customWidth="1"/>
    <col min="14293" max="14293" width="4.42578125" style="4" customWidth="1"/>
    <col min="14294" max="14294" width="71.28515625" style="4" customWidth="1"/>
    <col min="14295" max="14295" width="19.140625" style="4" customWidth="1"/>
    <col min="14296" max="14296" width="20.140625" style="4" bestFit="1" customWidth="1"/>
    <col min="14297" max="14297" width="18.5703125" style="4" bestFit="1" customWidth="1"/>
    <col min="14298" max="14298" width="17" style="4" bestFit="1" customWidth="1"/>
    <col min="14299" max="14299" width="17.5703125" style="4" bestFit="1" customWidth="1"/>
    <col min="14300" max="14546" width="11.5703125" style="4"/>
    <col min="14547" max="14547" width="11" style="4" customWidth="1"/>
    <col min="14548" max="14548" width="18.5703125" style="4" customWidth="1"/>
    <col min="14549" max="14549" width="4.42578125" style="4" customWidth="1"/>
    <col min="14550" max="14550" width="71.28515625" style="4" customWidth="1"/>
    <col min="14551" max="14551" width="19.140625" style="4" customWidth="1"/>
    <col min="14552" max="14552" width="20.140625" style="4" bestFit="1" customWidth="1"/>
    <col min="14553" max="14553" width="18.5703125" style="4" bestFit="1" customWidth="1"/>
    <col min="14554" max="14554" width="17" style="4" bestFit="1" customWidth="1"/>
    <col min="14555" max="14555" width="17.5703125" style="4" bestFit="1" customWidth="1"/>
    <col min="14556" max="14802" width="11.5703125" style="4"/>
    <col min="14803" max="14803" width="11" style="4" customWidth="1"/>
    <col min="14804" max="14804" width="18.5703125" style="4" customWidth="1"/>
    <col min="14805" max="14805" width="4.42578125" style="4" customWidth="1"/>
    <col min="14806" max="14806" width="71.28515625" style="4" customWidth="1"/>
    <col min="14807" max="14807" width="19.140625" style="4" customWidth="1"/>
    <col min="14808" max="14808" width="20.140625" style="4" bestFit="1" customWidth="1"/>
    <col min="14809" max="14809" width="18.5703125" style="4" bestFit="1" customWidth="1"/>
    <col min="14810" max="14810" width="17" style="4" bestFit="1" customWidth="1"/>
    <col min="14811" max="14811" width="17.5703125" style="4" bestFit="1" customWidth="1"/>
    <col min="14812" max="15058" width="11.5703125" style="4"/>
    <col min="15059" max="15059" width="11" style="4" customWidth="1"/>
    <col min="15060" max="15060" width="18.5703125" style="4" customWidth="1"/>
    <col min="15061" max="15061" width="4.42578125" style="4" customWidth="1"/>
    <col min="15062" max="15062" width="71.28515625" style="4" customWidth="1"/>
    <col min="15063" max="15063" width="19.140625" style="4" customWidth="1"/>
    <col min="15064" max="15064" width="20.140625" style="4" bestFit="1" customWidth="1"/>
    <col min="15065" max="15065" width="18.5703125" style="4" bestFit="1" customWidth="1"/>
    <col min="15066" max="15066" width="17" style="4" bestFit="1" customWidth="1"/>
    <col min="15067" max="15067" width="17.5703125" style="4" bestFit="1" customWidth="1"/>
    <col min="15068" max="15314" width="11.5703125" style="4"/>
    <col min="15315" max="15315" width="11" style="4" customWidth="1"/>
    <col min="15316" max="15316" width="18.5703125" style="4" customWidth="1"/>
    <col min="15317" max="15317" width="4.42578125" style="4" customWidth="1"/>
    <col min="15318" max="15318" width="71.28515625" style="4" customWidth="1"/>
    <col min="15319" max="15319" width="19.140625" style="4" customWidth="1"/>
    <col min="15320" max="15320" width="20.140625" style="4" bestFit="1" customWidth="1"/>
    <col min="15321" max="15321" width="18.5703125" style="4" bestFit="1" customWidth="1"/>
    <col min="15322" max="15322" width="17" style="4" bestFit="1" customWidth="1"/>
    <col min="15323" max="15323" width="17.5703125" style="4" bestFit="1" customWidth="1"/>
    <col min="15324" max="15570" width="11.5703125" style="4"/>
    <col min="15571" max="15571" width="11" style="4" customWidth="1"/>
    <col min="15572" max="15572" width="18.5703125" style="4" customWidth="1"/>
    <col min="15573" max="15573" width="4.42578125" style="4" customWidth="1"/>
    <col min="15574" max="15574" width="71.28515625" style="4" customWidth="1"/>
    <col min="15575" max="15575" width="19.140625" style="4" customWidth="1"/>
    <col min="15576" max="15576" width="20.140625" style="4" bestFit="1" customWidth="1"/>
    <col min="15577" max="15577" width="18.5703125" style="4" bestFit="1" customWidth="1"/>
    <col min="15578" max="15578" width="17" style="4" bestFit="1" customWidth="1"/>
    <col min="15579" max="15579" width="17.5703125" style="4" bestFit="1" customWidth="1"/>
    <col min="15580" max="15826" width="11.5703125" style="4"/>
    <col min="15827" max="15827" width="11" style="4" customWidth="1"/>
    <col min="15828" max="15828" width="18.5703125" style="4" customWidth="1"/>
    <col min="15829" max="15829" width="4.42578125" style="4" customWidth="1"/>
    <col min="15830" max="15830" width="71.28515625" style="4" customWidth="1"/>
    <col min="15831" max="15831" width="19.140625" style="4" customWidth="1"/>
    <col min="15832" max="15832" width="20.140625" style="4" bestFit="1" customWidth="1"/>
    <col min="15833" max="15833" width="18.5703125" style="4" bestFit="1" customWidth="1"/>
    <col min="15834" max="15834" width="17" style="4" bestFit="1" customWidth="1"/>
    <col min="15835" max="15835" width="17.5703125" style="4" bestFit="1" customWidth="1"/>
    <col min="15836" max="16082" width="11.5703125" style="4"/>
    <col min="16083" max="16083" width="11" style="4" customWidth="1"/>
    <col min="16084" max="16084" width="18.5703125" style="4" customWidth="1"/>
    <col min="16085" max="16085" width="4.42578125" style="4" customWidth="1"/>
    <col min="16086" max="16086" width="71.28515625" style="4" customWidth="1"/>
    <col min="16087" max="16087" width="19.140625" style="4" customWidth="1"/>
    <col min="16088" max="16088" width="20.140625" style="4" bestFit="1" customWidth="1"/>
    <col min="16089" max="16089" width="18.5703125" style="4" bestFit="1" customWidth="1"/>
    <col min="16090" max="16090" width="17" style="4" bestFit="1" customWidth="1"/>
    <col min="16091" max="16091" width="17.5703125" style="4" bestFit="1" customWidth="1"/>
    <col min="16092" max="16338" width="11.5703125" style="4"/>
    <col min="16339" max="16344" width="11.42578125" style="4" customWidth="1"/>
    <col min="16345" max="16384" width="11.5703125" style="4"/>
  </cols>
  <sheetData>
    <row r="1" spans="1:3" s="3" customFormat="1" x14ac:dyDescent="0.25">
      <c r="A1" s="20"/>
      <c r="B1" s="2"/>
      <c r="C1" s="1"/>
    </row>
    <row r="2" spans="1:3" s="3" customFormat="1" x14ac:dyDescent="0.25">
      <c r="A2" s="27" t="s">
        <v>0</v>
      </c>
      <c r="B2" s="27"/>
      <c r="C2" s="27"/>
    </row>
    <row r="3" spans="1:3" s="3" customFormat="1" x14ac:dyDescent="0.2">
      <c r="A3" s="28" t="s">
        <v>462</v>
      </c>
      <c r="B3" s="28"/>
      <c r="C3" s="28"/>
    </row>
    <row r="4" spans="1:3" s="3" customFormat="1" x14ac:dyDescent="0.25">
      <c r="A4" s="29" t="s">
        <v>492</v>
      </c>
      <c r="B4" s="29"/>
      <c r="C4" s="29"/>
    </row>
    <row r="5" spans="1:3" s="3" customFormat="1" x14ac:dyDescent="0.25">
      <c r="A5" s="30" t="s">
        <v>1</v>
      </c>
      <c r="B5" s="30"/>
      <c r="C5" s="30"/>
    </row>
    <row r="6" spans="1:3" s="3" customFormat="1" x14ac:dyDescent="0.25">
      <c r="A6" s="21"/>
      <c r="B6" s="2"/>
      <c r="C6" s="1"/>
    </row>
    <row r="7" spans="1:3" x14ac:dyDescent="0.25">
      <c r="A7" s="25" t="s">
        <v>2</v>
      </c>
      <c r="B7" s="31" t="s">
        <v>3</v>
      </c>
      <c r="C7" s="25" t="s">
        <v>4</v>
      </c>
    </row>
    <row r="8" spans="1:3" s="3" customFormat="1" x14ac:dyDescent="0.25">
      <c r="A8" s="26"/>
      <c r="B8" s="32"/>
      <c r="C8" s="26"/>
    </row>
    <row r="9" spans="1:3" s="3" customFormat="1" x14ac:dyDescent="0.25">
      <c r="A9" s="5" t="s">
        <v>5</v>
      </c>
      <c r="B9" s="10">
        <f>B10+B344+B491+B500</f>
        <v>104320610010.69</v>
      </c>
      <c r="C9" s="10">
        <v>100</v>
      </c>
    </row>
    <row r="10" spans="1:3" s="3" customFormat="1" x14ac:dyDescent="0.25">
      <c r="A10" s="5" t="s">
        <v>6</v>
      </c>
      <c r="B10" s="10">
        <f>B11+B42+B49+B291+B302+B339</f>
        <v>8011004934.1800003</v>
      </c>
      <c r="C10" s="6">
        <f>B10*$C$9/$B$9</f>
        <v>7.6792159606419972</v>
      </c>
    </row>
    <row r="11" spans="1:3" s="3" customFormat="1" x14ac:dyDescent="0.25">
      <c r="A11" s="5" t="s">
        <v>7</v>
      </c>
      <c r="B11" s="10">
        <f>B12+B14+B20+B23+B38</f>
        <v>3689840088.21</v>
      </c>
      <c r="C11" s="10">
        <f t="shared" ref="C11:C12" si="0">B11*$C$9/$B$9</f>
        <v>3.5370192791548023</v>
      </c>
    </row>
    <row r="12" spans="1:3" s="3" customFormat="1" x14ac:dyDescent="0.25">
      <c r="A12" s="5" t="s">
        <v>8</v>
      </c>
      <c r="B12" s="10">
        <f>SUM(B13)</f>
        <v>6921564.5999999996</v>
      </c>
      <c r="C12" s="10">
        <f t="shared" si="0"/>
        <v>6.6348965935788999E-3</v>
      </c>
    </row>
    <row r="13" spans="1:3" x14ac:dyDescent="0.25">
      <c r="A13" s="7" t="s">
        <v>9</v>
      </c>
      <c r="B13" s="18">
        <v>6921564.5999999996</v>
      </c>
      <c r="C13" s="16">
        <f>B13*$C$9/$B$9</f>
        <v>6.6348965935788999E-3</v>
      </c>
    </row>
    <row r="14" spans="1:3" s="3" customFormat="1" x14ac:dyDescent="0.25">
      <c r="A14" s="5" t="s">
        <v>10</v>
      </c>
      <c r="B14" s="10">
        <f>SUM(B15:B19)</f>
        <v>175961499.24000001</v>
      </c>
      <c r="C14" s="10">
        <f>B14*$C$9/$B$9</f>
        <v>0.16867376371933482</v>
      </c>
    </row>
    <row r="15" spans="1:3" x14ac:dyDescent="0.25">
      <c r="A15" s="7" t="s">
        <v>11</v>
      </c>
      <c r="B15" s="18">
        <v>59474646.5</v>
      </c>
      <c r="C15" s="16">
        <f>B15*$C$9/$B$9</f>
        <v>5.7011405985744792E-2</v>
      </c>
    </row>
    <row r="16" spans="1:3" x14ac:dyDescent="0.25">
      <c r="A16" s="7" t="s">
        <v>12</v>
      </c>
      <c r="B16" s="18">
        <v>37588706.770000003</v>
      </c>
      <c r="C16" s="16">
        <f>B16*$C$9/$B$9</f>
        <v>3.6031908523299655E-2</v>
      </c>
    </row>
    <row r="17" spans="1:3" x14ac:dyDescent="0.25">
      <c r="A17" s="7" t="s">
        <v>489</v>
      </c>
      <c r="B17" s="18">
        <v>40161253.140000001</v>
      </c>
      <c r="C17" s="16">
        <f t="shared" ref="C17:C80" si="1">B17*$C$9/$B$9</f>
        <v>3.849790864517047E-2</v>
      </c>
    </row>
    <row r="18" spans="1:3" x14ac:dyDescent="0.25">
      <c r="A18" s="7" t="s">
        <v>13</v>
      </c>
      <c r="B18" s="18">
        <v>23400891.23</v>
      </c>
      <c r="C18" s="16">
        <f>B18*$C$9/$B$9</f>
        <v>2.2431704749044365E-2</v>
      </c>
    </row>
    <row r="19" spans="1:3" x14ac:dyDescent="0.25">
      <c r="A19" s="7" t="s">
        <v>461</v>
      </c>
      <c r="B19" s="18">
        <v>15336001.6</v>
      </c>
      <c r="C19" s="16">
        <f t="shared" si="1"/>
        <v>1.4700835816075539E-2</v>
      </c>
    </row>
    <row r="20" spans="1:3" s="3" customFormat="1" x14ac:dyDescent="0.25">
      <c r="A20" s="5" t="s">
        <v>14</v>
      </c>
      <c r="B20" s="10">
        <f>SUM(B21:B22)</f>
        <v>3347962082.2999997</v>
      </c>
      <c r="C20" s="10">
        <f t="shared" si="1"/>
        <v>3.2093007143621244</v>
      </c>
    </row>
    <row r="21" spans="1:3" ht="36" x14ac:dyDescent="0.25">
      <c r="A21" s="7" t="s">
        <v>15</v>
      </c>
      <c r="B21" s="18">
        <v>3347882866.6599998</v>
      </c>
      <c r="C21" s="16">
        <f>B21*$C$9/$B$9</f>
        <v>3.2092247795684226</v>
      </c>
    </row>
    <row r="22" spans="1:3" ht="36" x14ac:dyDescent="0.25">
      <c r="A22" s="7" t="s">
        <v>16</v>
      </c>
      <c r="B22" s="18">
        <v>79215.64</v>
      </c>
      <c r="C22" s="16">
        <f>B22*$C$9/$B$9</f>
        <v>7.5934793701726408E-5</v>
      </c>
    </row>
    <row r="23" spans="1:3" s="3" customFormat="1" x14ac:dyDescent="0.25">
      <c r="A23" s="5" t="s">
        <v>17</v>
      </c>
      <c r="B23" s="10">
        <f>SUM(B24+B30+B32)</f>
        <v>158891521.19</v>
      </c>
      <c r="C23" s="10">
        <f t="shared" si="1"/>
        <v>0.15231076694597354</v>
      </c>
    </row>
    <row r="24" spans="1:3" s="3" customFormat="1" x14ac:dyDescent="0.25">
      <c r="A24" s="5" t="s">
        <v>18</v>
      </c>
      <c r="B24" s="10">
        <f>SUM(B25:B29)</f>
        <v>30383608.449999999</v>
      </c>
      <c r="C24" s="10">
        <f t="shared" si="1"/>
        <v>2.9125221226070776E-2</v>
      </c>
    </row>
    <row r="25" spans="1:3" ht="24" x14ac:dyDescent="0.25">
      <c r="A25" s="7" t="s">
        <v>460</v>
      </c>
      <c r="B25" s="18">
        <v>1134701.6299999999</v>
      </c>
      <c r="C25" s="16">
        <f t="shared" si="1"/>
        <v>1.0877060917144983E-3</v>
      </c>
    </row>
    <row r="26" spans="1:3" x14ac:dyDescent="0.25">
      <c r="A26" s="7" t="s">
        <v>19</v>
      </c>
      <c r="B26" s="18">
        <v>179717.16</v>
      </c>
      <c r="C26" s="16">
        <f t="shared" si="1"/>
        <v>1.722738775986681E-4</v>
      </c>
    </row>
    <row r="27" spans="1:3" x14ac:dyDescent="0.25">
      <c r="A27" s="7" t="s">
        <v>20</v>
      </c>
      <c r="B27" s="16">
        <v>28902254.809999999</v>
      </c>
      <c r="C27" s="16">
        <f t="shared" si="1"/>
        <v>2.7705220288721771E-2</v>
      </c>
    </row>
    <row r="28" spans="1:3" x14ac:dyDescent="0.25">
      <c r="A28" s="7" t="s">
        <v>459</v>
      </c>
      <c r="B28" s="18">
        <v>38024.82</v>
      </c>
      <c r="C28" s="16">
        <f t="shared" si="1"/>
        <v>3.6449959405052842E-5</v>
      </c>
    </row>
    <row r="29" spans="1:3" x14ac:dyDescent="0.25">
      <c r="A29" s="7" t="s">
        <v>21</v>
      </c>
      <c r="B29" s="18">
        <v>128910.03</v>
      </c>
      <c r="C29" s="16">
        <f t="shared" si="1"/>
        <v>1.2357100863078757E-4</v>
      </c>
    </row>
    <row r="30" spans="1:3" s="3" customFormat="1" x14ac:dyDescent="0.25">
      <c r="A30" s="5" t="s">
        <v>22</v>
      </c>
      <c r="B30" s="10">
        <f>SUM(B31:B31)</f>
        <v>123037130.03</v>
      </c>
      <c r="C30" s="10">
        <f t="shared" si="1"/>
        <v>0.11794134449308921</v>
      </c>
    </row>
    <row r="31" spans="1:3" ht="24" x14ac:dyDescent="0.25">
      <c r="A31" s="9" t="s">
        <v>23</v>
      </c>
      <c r="B31" s="16">
        <v>123037130.03</v>
      </c>
      <c r="C31" s="16">
        <f t="shared" si="1"/>
        <v>0.11794134449308921</v>
      </c>
    </row>
    <row r="32" spans="1:3" x14ac:dyDescent="0.25">
      <c r="A32" s="5" t="s">
        <v>24</v>
      </c>
      <c r="B32" s="10">
        <f>SUM(B33:B37)</f>
        <v>5470782.7100000009</v>
      </c>
      <c r="C32" s="10">
        <f t="shared" si="1"/>
        <v>5.2442012268135666E-3</v>
      </c>
    </row>
    <row r="33" spans="1:3" ht="24" x14ac:dyDescent="0.25">
      <c r="A33" s="9" t="s">
        <v>25</v>
      </c>
      <c r="B33" s="16">
        <v>213391.51</v>
      </c>
      <c r="C33" s="16">
        <f>B33*$C$9/$B$9</f>
        <v>2.0455354888946031E-4</v>
      </c>
    </row>
    <row r="34" spans="1:3" x14ac:dyDescent="0.25">
      <c r="A34" s="9" t="s">
        <v>26</v>
      </c>
      <c r="B34" s="16">
        <v>22421.15</v>
      </c>
      <c r="C34" s="16">
        <f t="shared" si="1"/>
        <v>2.1492541116949419E-5</v>
      </c>
    </row>
    <row r="35" spans="1:3" ht="24" x14ac:dyDescent="0.25">
      <c r="A35" s="9" t="s">
        <v>27</v>
      </c>
      <c r="B35" s="16">
        <v>5220695.4000000004</v>
      </c>
      <c r="C35" s="16">
        <f t="shared" si="1"/>
        <v>5.0044716949651869E-3</v>
      </c>
    </row>
    <row r="36" spans="1:3" ht="24" x14ac:dyDescent="0.25">
      <c r="A36" s="9" t="s">
        <v>458</v>
      </c>
      <c r="B36" s="16">
        <v>2337.66</v>
      </c>
      <c r="C36" s="16">
        <f t="shared" si="1"/>
        <v>2.2408419580372984E-6</v>
      </c>
    </row>
    <row r="37" spans="1:3" s="3" customFormat="1" ht="24" x14ac:dyDescent="0.25">
      <c r="A37" s="9" t="s">
        <v>28</v>
      </c>
      <c r="B37" s="16">
        <v>11936.99</v>
      </c>
      <c r="C37" s="16">
        <f t="shared" si="1"/>
        <v>1.1442599883931647E-5</v>
      </c>
    </row>
    <row r="38" spans="1:3" ht="36" x14ac:dyDescent="0.25">
      <c r="A38" s="5" t="s">
        <v>29</v>
      </c>
      <c r="B38" s="10">
        <f>SUM(B39:B41)</f>
        <v>103420.88</v>
      </c>
      <c r="C38" s="10">
        <f t="shared" si="1"/>
        <v>9.9137533790688337E-5</v>
      </c>
    </row>
    <row r="39" spans="1:3" ht="48" x14ac:dyDescent="0.25">
      <c r="A39" s="9" t="s">
        <v>30</v>
      </c>
      <c r="B39" s="16">
        <v>27280.05</v>
      </c>
      <c r="C39" s="16">
        <f t="shared" si="1"/>
        <v>2.6150201764737132E-5</v>
      </c>
    </row>
    <row r="40" spans="1:3" x14ac:dyDescent="0.25">
      <c r="A40" s="9" t="s">
        <v>31</v>
      </c>
      <c r="B40" s="16">
        <v>19729.439999999999</v>
      </c>
      <c r="C40" s="16">
        <f t="shared" si="1"/>
        <v>1.8912312723227242E-5</v>
      </c>
    </row>
    <row r="41" spans="1:3" s="3" customFormat="1" x14ac:dyDescent="0.25">
      <c r="A41" s="9" t="s">
        <v>32</v>
      </c>
      <c r="B41" s="16">
        <v>56411.39</v>
      </c>
      <c r="C41" s="16">
        <f t="shared" si="1"/>
        <v>5.4075019302723956E-5</v>
      </c>
    </row>
    <row r="42" spans="1:3" s="3" customFormat="1" x14ac:dyDescent="0.25">
      <c r="A42" s="5" t="s">
        <v>33</v>
      </c>
      <c r="B42" s="10">
        <f>+B43</f>
        <v>53510594.979999997</v>
      </c>
      <c r="C42" s="10">
        <f t="shared" si="1"/>
        <v>5.1294365489730771E-2</v>
      </c>
    </row>
    <row r="43" spans="1:3" s="3" customFormat="1" x14ac:dyDescent="0.25">
      <c r="A43" s="5" t="s">
        <v>34</v>
      </c>
      <c r="B43" s="10">
        <f>+B44</f>
        <v>53510594.979999997</v>
      </c>
      <c r="C43" s="10">
        <f t="shared" si="1"/>
        <v>5.1294365489730771E-2</v>
      </c>
    </row>
    <row r="44" spans="1:3" x14ac:dyDescent="0.25">
      <c r="A44" s="5" t="s">
        <v>35</v>
      </c>
      <c r="B44" s="10">
        <f>SUM(B45:B48)</f>
        <v>53510594.979999997</v>
      </c>
      <c r="C44" s="10">
        <f t="shared" si="1"/>
        <v>5.1294365489730771E-2</v>
      </c>
    </row>
    <row r="45" spans="1:3" x14ac:dyDescent="0.25">
      <c r="A45" s="9" t="s">
        <v>36</v>
      </c>
      <c r="B45" s="16">
        <v>44376519.979999997</v>
      </c>
      <c r="C45" s="16">
        <f t="shared" si="1"/>
        <v>4.2538593261151968E-2</v>
      </c>
    </row>
    <row r="46" spans="1:3" x14ac:dyDescent="0.25">
      <c r="A46" s="9" t="s">
        <v>37</v>
      </c>
      <c r="B46" s="16">
        <v>403075</v>
      </c>
      <c r="C46" s="17">
        <f t="shared" si="1"/>
        <v>3.863809845041127E-4</v>
      </c>
    </row>
    <row r="47" spans="1:3" x14ac:dyDescent="0.25">
      <c r="A47" s="9" t="s">
        <v>38</v>
      </c>
      <c r="B47" s="16">
        <v>331000</v>
      </c>
      <c r="C47" s="17">
        <f t="shared" si="1"/>
        <v>3.1729108942718184E-4</v>
      </c>
    </row>
    <row r="48" spans="1:3" ht="24" x14ac:dyDescent="0.25">
      <c r="A48" s="9" t="s">
        <v>490</v>
      </c>
      <c r="B48" s="16">
        <v>8400000</v>
      </c>
      <c r="C48" s="17">
        <f t="shared" si="1"/>
        <v>8.0521001546475148E-3</v>
      </c>
    </row>
    <row r="49" spans="1:3" s="3" customFormat="1" x14ac:dyDescent="0.25">
      <c r="A49" s="5" t="s">
        <v>39</v>
      </c>
      <c r="B49" s="10">
        <f>B50+B208+B285</f>
        <v>3219640272.7800002</v>
      </c>
      <c r="C49" s="10">
        <f t="shared" si="1"/>
        <v>3.0862935640906195</v>
      </c>
    </row>
    <row r="50" spans="1:3" s="3" customFormat="1" x14ac:dyDescent="0.25">
      <c r="A50" s="5" t="s">
        <v>40</v>
      </c>
      <c r="B50" s="10">
        <f>B51+B62+B80+B94+B97+B106+B120+B138+B146+B149+B206</f>
        <v>3071792097.8499999</v>
      </c>
      <c r="C50" s="10">
        <f t="shared" si="1"/>
        <v>2.9445687650170234</v>
      </c>
    </row>
    <row r="51" spans="1:3" s="3" customFormat="1" x14ac:dyDescent="0.25">
      <c r="A51" s="5" t="s">
        <v>41</v>
      </c>
      <c r="B51" s="10">
        <f>SUM(B52:B61)</f>
        <v>8357736</v>
      </c>
      <c r="C51" s="10">
        <f t="shared" si="1"/>
        <v>8.0115865878694157E-3</v>
      </c>
    </row>
    <row r="52" spans="1:3" x14ac:dyDescent="0.25">
      <c r="A52" s="7" t="s">
        <v>42</v>
      </c>
      <c r="B52" s="16">
        <v>33135</v>
      </c>
      <c r="C52" s="16">
        <f t="shared" si="1"/>
        <v>3.1762659360029214E-5</v>
      </c>
    </row>
    <row r="53" spans="1:3" x14ac:dyDescent="0.25">
      <c r="A53" s="7" t="s">
        <v>43</v>
      </c>
      <c r="B53" s="16">
        <v>37316</v>
      </c>
      <c r="C53" s="16">
        <f t="shared" si="1"/>
        <v>3.577049635366984E-5</v>
      </c>
    </row>
    <row r="54" spans="1:3" x14ac:dyDescent="0.25">
      <c r="A54" s="7" t="s">
        <v>44</v>
      </c>
      <c r="B54" s="16">
        <v>896</v>
      </c>
      <c r="C54" s="16">
        <f t="shared" si="1"/>
        <v>8.5889068316240155E-7</v>
      </c>
    </row>
    <row r="55" spans="1:3" ht="24" x14ac:dyDescent="0.25">
      <c r="A55" s="7" t="s">
        <v>45</v>
      </c>
      <c r="B55" s="16">
        <v>418040</v>
      </c>
      <c r="C55" s="16">
        <f t="shared" si="1"/>
        <v>4.0072618436295796E-4</v>
      </c>
    </row>
    <row r="56" spans="1:3" ht="24" x14ac:dyDescent="0.25">
      <c r="A56" s="7" t="s">
        <v>46</v>
      </c>
      <c r="B56" s="16">
        <v>4628373</v>
      </c>
      <c r="C56" s="16">
        <f t="shared" si="1"/>
        <v>4.4366813034602834E-3</v>
      </c>
    </row>
    <row r="57" spans="1:3" ht="24" x14ac:dyDescent="0.25">
      <c r="A57" s="7" t="s">
        <v>47</v>
      </c>
      <c r="B57" s="16">
        <v>362814</v>
      </c>
      <c r="C57" s="16">
        <f t="shared" si="1"/>
        <v>3.4778746017955756E-4</v>
      </c>
    </row>
    <row r="58" spans="1:3" x14ac:dyDescent="0.25">
      <c r="A58" s="7" t="s">
        <v>48</v>
      </c>
      <c r="B58" s="16">
        <v>327940</v>
      </c>
      <c r="C58" s="16">
        <f t="shared" si="1"/>
        <v>3.1435782437084592E-4</v>
      </c>
    </row>
    <row r="59" spans="1:3" ht="24" x14ac:dyDescent="0.25">
      <c r="A59" s="7" t="s">
        <v>49</v>
      </c>
      <c r="B59" s="16">
        <v>522543</v>
      </c>
      <c r="C59" s="16">
        <f t="shared" si="1"/>
        <v>5.0090102037023522E-4</v>
      </c>
    </row>
    <row r="60" spans="1:3" s="3" customFormat="1" ht="24" x14ac:dyDescent="0.25">
      <c r="A60" s="7" t="s">
        <v>50</v>
      </c>
      <c r="B60" s="16">
        <v>1190015</v>
      </c>
      <c r="C60" s="16">
        <f t="shared" si="1"/>
        <v>1.1407285673253407E-3</v>
      </c>
    </row>
    <row r="61" spans="1:3" x14ac:dyDescent="0.25">
      <c r="A61" s="7" t="s">
        <v>51</v>
      </c>
      <c r="B61" s="16">
        <v>836664</v>
      </c>
      <c r="C61" s="16">
        <f t="shared" si="1"/>
        <v>8.0201218140333425E-4</v>
      </c>
    </row>
    <row r="62" spans="1:3" x14ac:dyDescent="0.25">
      <c r="A62" s="5" t="s">
        <v>52</v>
      </c>
      <c r="B62" s="10">
        <f>SUM(B63:B79)</f>
        <v>130697636.72</v>
      </c>
      <c r="C62" s="10">
        <f t="shared" si="1"/>
        <v>0.12528457867204484</v>
      </c>
    </row>
    <row r="63" spans="1:3" x14ac:dyDescent="0.25">
      <c r="A63" s="7" t="s">
        <v>53</v>
      </c>
      <c r="B63" s="16">
        <v>19484809</v>
      </c>
      <c r="C63" s="16">
        <f t="shared" si="1"/>
        <v>1.8677813519306818E-2</v>
      </c>
    </row>
    <row r="64" spans="1:3" x14ac:dyDescent="0.25">
      <c r="A64" s="7" t="s">
        <v>54</v>
      </c>
      <c r="B64" s="16">
        <v>63525860</v>
      </c>
      <c r="C64" s="16">
        <f t="shared" si="1"/>
        <v>6.0894831801204329E-2</v>
      </c>
    </row>
    <row r="65" spans="1:3" x14ac:dyDescent="0.25">
      <c r="A65" s="7" t="s">
        <v>55</v>
      </c>
      <c r="B65" s="16">
        <v>32292383</v>
      </c>
      <c r="C65" s="16">
        <f t="shared" si="1"/>
        <v>3.0954940731932949E-2</v>
      </c>
    </row>
    <row r="66" spans="1:3" x14ac:dyDescent="0.25">
      <c r="A66" s="7" t="s">
        <v>56</v>
      </c>
      <c r="B66" s="16">
        <v>1826804</v>
      </c>
      <c r="C66" s="16">
        <f t="shared" si="1"/>
        <v>1.7511439012988927E-3</v>
      </c>
    </row>
    <row r="67" spans="1:3" x14ac:dyDescent="0.25">
      <c r="A67" s="7" t="s">
        <v>57</v>
      </c>
      <c r="B67" s="16">
        <v>2410550</v>
      </c>
      <c r="C67" s="16">
        <f t="shared" si="1"/>
        <v>2.3107130985459009E-3</v>
      </c>
    </row>
    <row r="68" spans="1:3" x14ac:dyDescent="0.25">
      <c r="A68" s="7" t="s">
        <v>58</v>
      </c>
      <c r="B68" s="16">
        <v>2245900</v>
      </c>
      <c r="C68" s="16">
        <f t="shared" si="1"/>
        <v>2.1528823496812918E-3</v>
      </c>
    </row>
    <row r="69" spans="1:3" ht="24" x14ac:dyDescent="0.25">
      <c r="A69" s="7" t="s">
        <v>59</v>
      </c>
      <c r="B69" s="16">
        <v>39600</v>
      </c>
      <c r="C69" s="16">
        <f t="shared" si="1"/>
        <v>3.795990072905257E-5</v>
      </c>
    </row>
    <row r="70" spans="1:3" x14ac:dyDescent="0.25">
      <c r="A70" s="9" t="s">
        <v>60</v>
      </c>
      <c r="B70" s="16">
        <v>2946</v>
      </c>
      <c r="C70" s="16">
        <f t="shared" si="1"/>
        <v>2.8239865542370927E-6</v>
      </c>
    </row>
    <row r="71" spans="1:3" s="3" customFormat="1" x14ac:dyDescent="0.25">
      <c r="A71" s="7" t="s">
        <v>61</v>
      </c>
      <c r="B71" s="16">
        <v>569697</v>
      </c>
      <c r="C71" s="16">
        <f t="shared" si="1"/>
        <v>5.4610205973836012E-4</v>
      </c>
    </row>
    <row r="72" spans="1:3" ht="24" x14ac:dyDescent="0.25">
      <c r="A72" s="7" t="s">
        <v>62</v>
      </c>
      <c r="B72" s="16">
        <v>560835</v>
      </c>
      <c r="C72" s="16">
        <f>B72*$C$9/$B$9</f>
        <v>5.3760709407520699E-4</v>
      </c>
    </row>
    <row r="73" spans="1:3" ht="24" x14ac:dyDescent="0.25">
      <c r="A73" s="7" t="s">
        <v>63</v>
      </c>
      <c r="B73" s="16">
        <v>4917606.88</v>
      </c>
      <c r="C73" s="16">
        <f t="shared" si="1"/>
        <v>4.713936085588533E-3</v>
      </c>
    </row>
    <row r="74" spans="1:3" ht="24" x14ac:dyDescent="0.25">
      <c r="A74" s="7" t="s">
        <v>65</v>
      </c>
      <c r="B74" s="16">
        <v>2697527</v>
      </c>
      <c r="C74" s="16">
        <f t="shared" si="1"/>
        <v>2.5858044730792673E-3</v>
      </c>
    </row>
    <row r="75" spans="1:3" x14ac:dyDescent="0.25">
      <c r="A75" s="7" t="s">
        <v>66</v>
      </c>
      <c r="B75" s="16">
        <v>11746</v>
      </c>
      <c r="C75" s="16">
        <f t="shared" si="1"/>
        <v>1.1259520049582108E-5</v>
      </c>
    </row>
    <row r="76" spans="1:3" x14ac:dyDescent="0.25">
      <c r="A76" s="9" t="s">
        <v>67</v>
      </c>
      <c r="B76" s="16">
        <v>70476</v>
      </c>
      <c r="C76" s="16">
        <f t="shared" si="1"/>
        <v>6.7557120297492647E-5</v>
      </c>
    </row>
    <row r="77" spans="1:3" s="3" customFormat="1" x14ac:dyDescent="0.25">
      <c r="A77" s="7" t="s">
        <v>68</v>
      </c>
      <c r="B77" s="16">
        <v>17880</v>
      </c>
      <c r="C77" s="16">
        <f t="shared" si="1"/>
        <v>1.7139470329178279E-5</v>
      </c>
    </row>
    <row r="78" spans="1:3" x14ac:dyDescent="0.25">
      <c r="A78" s="7" t="s">
        <v>69</v>
      </c>
      <c r="B78" s="16">
        <v>6948.48</v>
      </c>
      <c r="C78" s="16">
        <f t="shared" si="1"/>
        <v>6.6606972479244241E-6</v>
      </c>
    </row>
    <row r="79" spans="1:3" x14ac:dyDescent="0.25">
      <c r="A79" s="7" t="s">
        <v>70</v>
      </c>
      <c r="B79" s="16">
        <v>16068.36</v>
      </c>
      <c r="C79" s="16">
        <f t="shared" si="1"/>
        <v>1.5402862385825229E-5</v>
      </c>
    </row>
    <row r="80" spans="1:3" x14ac:dyDescent="0.25">
      <c r="A80" s="5" t="s">
        <v>71</v>
      </c>
      <c r="B80" s="10">
        <f>SUM(B81:B93)</f>
        <v>2256304298.1399999</v>
      </c>
      <c r="C80" s="10">
        <f t="shared" si="1"/>
        <v>2.1628557366648744</v>
      </c>
    </row>
    <row r="81" spans="1:3" x14ac:dyDescent="0.25">
      <c r="A81" s="7" t="s">
        <v>58</v>
      </c>
      <c r="B81" s="16">
        <v>525753795</v>
      </c>
      <c r="C81" s="16">
        <f t="shared" ref="C81:C144" si="2">B81*$C$9/$B$9</f>
        <v>0.50397883500309737</v>
      </c>
    </row>
    <row r="82" spans="1:3" x14ac:dyDescent="0.25">
      <c r="A82" s="7" t="s">
        <v>72</v>
      </c>
      <c r="B82" s="16">
        <v>1531610033.3</v>
      </c>
      <c r="C82" s="16">
        <f t="shared" si="2"/>
        <v>1.4681758792850732</v>
      </c>
    </row>
    <row r="83" spans="1:3" x14ac:dyDescent="0.25">
      <c r="A83" s="7" t="s">
        <v>73</v>
      </c>
      <c r="B83" s="16">
        <v>36773345</v>
      </c>
      <c r="C83" s="16">
        <f t="shared" si="2"/>
        <v>3.5250316304929336E-2</v>
      </c>
    </row>
    <row r="84" spans="1:3" x14ac:dyDescent="0.25">
      <c r="A84" s="7" t="s">
        <v>74</v>
      </c>
      <c r="B84" s="16">
        <v>342083</v>
      </c>
      <c r="C84" s="16">
        <f t="shared" si="2"/>
        <v>3.2791506871455783E-4</v>
      </c>
    </row>
    <row r="85" spans="1:3" x14ac:dyDescent="0.25">
      <c r="A85" s="7" t="s">
        <v>75</v>
      </c>
      <c r="B85" s="16">
        <v>4509</v>
      </c>
      <c r="C85" s="16">
        <f t="shared" si="2"/>
        <v>4.3222523330125766E-6</v>
      </c>
    </row>
    <row r="86" spans="1:3" x14ac:dyDescent="0.25">
      <c r="A86" s="7" t="s">
        <v>57</v>
      </c>
      <c r="B86" s="16">
        <v>79917847.340000004</v>
      </c>
      <c r="C86" s="16">
        <f t="shared" si="2"/>
        <v>7.6607917967322678E-2</v>
      </c>
    </row>
    <row r="87" spans="1:3" x14ac:dyDescent="0.25">
      <c r="A87" s="7" t="s">
        <v>64</v>
      </c>
      <c r="B87" s="16">
        <v>1707090</v>
      </c>
      <c r="C87" s="16">
        <f t="shared" si="2"/>
        <v>1.6363880539282411E-3</v>
      </c>
    </row>
    <row r="88" spans="1:3" x14ac:dyDescent="0.25">
      <c r="A88" s="7" t="s">
        <v>76</v>
      </c>
      <c r="B88" s="16">
        <v>40856228</v>
      </c>
      <c r="C88" s="16">
        <f t="shared" si="2"/>
        <v>3.9164099975846918E-2</v>
      </c>
    </row>
    <row r="89" spans="1:3" s="3" customFormat="1" x14ac:dyDescent="0.25">
      <c r="A89" s="7" t="s">
        <v>77</v>
      </c>
      <c r="B89" s="16">
        <v>552922</v>
      </c>
      <c r="C89" s="16">
        <f t="shared" si="2"/>
        <v>5.3002182401285869E-4</v>
      </c>
    </row>
    <row r="90" spans="1:3" s="3" customFormat="1" ht="24" x14ac:dyDescent="0.25">
      <c r="A90" s="7" t="s">
        <v>78</v>
      </c>
      <c r="B90" s="16">
        <v>1494717</v>
      </c>
      <c r="C90" s="16">
        <f t="shared" si="2"/>
        <v>1.4328108317683654E-3</v>
      </c>
    </row>
    <row r="91" spans="1:3" ht="24" x14ac:dyDescent="0.25">
      <c r="A91" s="7" t="s">
        <v>79</v>
      </c>
      <c r="B91" s="16">
        <v>29510228</v>
      </c>
      <c r="C91" s="16">
        <f t="shared" si="2"/>
        <v>2.8288013266962311E-2</v>
      </c>
    </row>
    <row r="92" spans="1:3" ht="24" x14ac:dyDescent="0.25">
      <c r="A92" s="7" t="s">
        <v>80</v>
      </c>
      <c r="B92" s="16">
        <v>7782052</v>
      </c>
      <c r="C92" s="16">
        <f t="shared" si="2"/>
        <v>7.4597454896041665E-3</v>
      </c>
    </row>
    <row r="93" spans="1:3" s="3" customFormat="1" x14ac:dyDescent="0.25">
      <c r="A93" s="22" t="s">
        <v>81</v>
      </c>
      <c r="B93" s="16">
        <v>-551.5</v>
      </c>
      <c r="C93" s="16">
        <f t="shared" si="2"/>
        <v>-5.2865871848667906E-7</v>
      </c>
    </row>
    <row r="94" spans="1:3" ht="24" x14ac:dyDescent="0.25">
      <c r="A94" s="5" t="s">
        <v>82</v>
      </c>
      <c r="B94" s="10">
        <f>SUM(B95:B96)</f>
        <v>295817543</v>
      </c>
      <c r="C94" s="10">
        <f t="shared" si="2"/>
        <v>0.28356577187354137</v>
      </c>
    </row>
    <row r="95" spans="1:3" x14ac:dyDescent="0.25">
      <c r="A95" s="7" t="s">
        <v>83</v>
      </c>
      <c r="B95" s="16">
        <v>294343130</v>
      </c>
      <c r="C95" s="16">
        <f t="shared" si="2"/>
        <v>0.28215242411814684</v>
      </c>
    </row>
    <row r="96" spans="1:3" x14ac:dyDescent="0.25">
      <c r="A96" s="7" t="s">
        <v>84</v>
      </c>
      <c r="B96" s="16">
        <v>1474413</v>
      </c>
      <c r="C96" s="16">
        <f t="shared" si="2"/>
        <v>1.4133477553945602E-3</v>
      </c>
    </row>
    <row r="97" spans="1:3" x14ac:dyDescent="0.25">
      <c r="A97" s="5" t="s">
        <v>85</v>
      </c>
      <c r="B97" s="10">
        <f>SUM(B98:B105)</f>
        <v>4256010</v>
      </c>
      <c r="C97" s="10">
        <f t="shared" si="2"/>
        <v>4.0797403308549243E-3</v>
      </c>
    </row>
    <row r="98" spans="1:3" x14ac:dyDescent="0.25">
      <c r="A98" s="7" t="s">
        <v>86</v>
      </c>
      <c r="B98" s="16">
        <v>1360920</v>
      </c>
      <c r="C98" s="16">
        <f t="shared" si="2"/>
        <v>1.3045552550551066E-3</v>
      </c>
    </row>
    <row r="99" spans="1:3" x14ac:dyDescent="0.25">
      <c r="A99" s="7" t="s">
        <v>87</v>
      </c>
      <c r="B99" s="16">
        <v>89180</v>
      </c>
      <c r="C99" s="16">
        <f t="shared" si="2"/>
        <v>8.5486463308507771E-5</v>
      </c>
    </row>
    <row r="100" spans="1:3" ht="24" x14ac:dyDescent="0.25">
      <c r="A100" s="7" t="s">
        <v>88</v>
      </c>
      <c r="B100" s="16">
        <v>121030</v>
      </c>
      <c r="C100" s="16">
        <f t="shared" si="2"/>
        <v>1.1601734306154626E-4</v>
      </c>
    </row>
    <row r="101" spans="1:3" ht="36" x14ac:dyDescent="0.25">
      <c r="A101" s="7" t="s">
        <v>89</v>
      </c>
      <c r="B101" s="16">
        <v>353331</v>
      </c>
      <c r="C101" s="16">
        <f t="shared" si="2"/>
        <v>3.3869721425497151E-4</v>
      </c>
    </row>
    <row r="102" spans="1:3" s="3" customFormat="1" ht="36" x14ac:dyDescent="0.25">
      <c r="A102" s="7" t="s">
        <v>90</v>
      </c>
      <c r="B102" s="16">
        <v>391932</v>
      </c>
      <c r="C102" s="16">
        <f t="shared" si="2"/>
        <v>3.7569949021563209E-4</v>
      </c>
    </row>
    <row r="103" spans="1:3" ht="24" x14ac:dyDescent="0.25">
      <c r="A103" s="7" t="s">
        <v>91</v>
      </c>
      <c r="B103" s="16">
        <v>963500</v>
      </c>
      <c r="C103" s="16">
        <f>B103*$C$9/$B$9</f>
        <v>9.2359505940510479E-4</v>
      </c>
    </row>
    <row r="104" spans="1:3" ht="24" x14ac:dyDescent="0.25">
      <c r="A104" s="7" t="s">
        <v>92</v>
      </c>
      <c r="B104" s="16">
        <v>949599</v>
      </c>
      <c r="C104" s="16">
        <f t="shared" si="2"/>
        <v>9.1026979223251484E-4</v>
      </c>
    </row>
    <row r="105" spans="1:3" ht="24" x14ac:dyDescent="0.25">
      <c r="A105" s="7" t="s">
        <v>93</v>
      </c>
      <c r="B105" s="16">
        <v>26518</v>
      </c>
      <c r="C105" s="16">
        <f t="shared" si="2"/>
        <v>2.5419713321540807E-5</v>
      </c>
    </row>
    <row r="106" spans="1:3" ht="24" x14ac:dyDescent="0.25">
      <c r="A106" s="5" t="s">
        <v>94</v>
      </c>
      <c r="B106" s="10">
        <f>SUM(B107:B119)</f>
        <v>209461830.19</v>
      </c>
      <c r="C106" s="10">
        <f t="shared" si="2"/>
        <v>0.20078662324591076</v>
      </c>
    </row>
    <row r="107" spans="1:3" ht="24" x14ac:dyDescent="0.25">
      <c r="A107" s="7" t="s">
        <v>95</v>
      </c>
      <c r="B107" s="16">
        <v>58551571</v>
      </c>
      <c r="C107" s="16">
        <f t="shared" si="2"/>
        <v>5.6126561179042252E-2</v>
      </c>
    </row>
    <row r="108" spans="1:3" s="3" customFormat="1" x14ac:dyDescent="0.25">
      <c r="A108" s="7" t="s">
        <v>96</v>
      </c>
      <c r="B108" s="16">
        <v>88488125</v>
      </c>
      <c r="C108" s="16">
        <f t="shared" si="2"/>
        <v>8.4823243452020067E-2</v>
      </c>
    </row>
    <row r="109" spans="1:3" x14ac:dyDescent="0.25">
      <c r="A109" s="9" t="s">
        <v>463</v>
      </c>
      <c r="B109" s="16">
        <v>5259</v>
      </c>
      <c r="C109" s="16">
        <f t="shared" si="2"/>
        <v>5.0411898468203903E-6</v>
      </c>
    </row>
    <row r="110" spans="1:3" x14ac:dyDescent="0.25">
      <c r="A110" s="9" t="s">
        <v>97</v>
      </c>
      <c r="B110" s="16">
        <v>3234</v>
      </c>
      <c r="C110" s="16">
        <f t="shared" si="2"/>
        <v>3.1000585595392931E-6</v>
      </c>
    </row>
    <row r="111" spans="1:3" x14ac:dyDescent="0.25">
      <c r="A111" s="9" t="s">
        <v>98</v>
      </c>
      <c r="B111" s="16">
        <v>2840541.55</v>
      </c>
      <c r="C111" s="16">
        <f t="shared" si="2"/>
        <v>2.7228958397663918E-3</v>
      </c>
    </row>
    <row r="112" spans="1:3" x14ac:dyDescent="0.25">
      <c r="A112" s="9" t="s">
        <v>99</v>
      </c>
      <c r="B112" s="16">
        <v>32360667</v>
      </c>
      <c r="C112" s="16">
        <f t="shared" si="2"/>
        <v>3.1020396637523418E-2</v>
      </c>
    </row>
    <row r="113" spans="1:3" x14ac:dyDescent="0.25">
      <c r="A113" s="9" t="s">
        <v>457</v>
      </c>
      <c r="B113" s="16">
        <v>25329493</v>
      </c>
      <c r="C113" s="16">
        <f t="shared" si="2"/>
        <v>2.4280430297909897E-2</v>
      </c>
    </row>
    <row r="114" spans="1:3" s="3" customFormat="1" x14ac:dyDescent="0.25">
      <c r="A114" s="9" t="s">
        <v>100</v>
      </c>
      <c r="B114" s="16">
        <v>1271</v>
      </c>
      <c r="C114" s="16">
        <f t="shared" si="2"/>
        <v>1.2183594400663084E-6</v>
      </c>
    </row>
    <row r="115" spans="1:3" s="3" customFormat="1" x14ac:dyDescent="0.25">
      <c r="A115" s="9" t="s">
        <v>101</v>
      </c>
      <c r="B115" s="16">
        <v>1984244.64</v>
      </c>
      <c r="C115" s="16">
        <f t="shared" si="2"/>
        <v>1.9020638776907741E-3</v>
      </c>
    </row>
    <row r="116" spans="1:3" ht="24" x14ac:dyDescent="0.25">
      <c r="A116" s="9" t="s">
        <v>102</v>
      </c>
      <c r="B116" s="16">
        <v>213787</v>
      </c>
      <c r="C116" s="16">
        <f t="shared" si="2"/>
        <v>2.0493265901924145E-4</v>
      </c>
    </row>
    <row r="117" spans="1:3" x14ac:dyDescent="0.25">
      <c r="A117" s="9" t="s">
        <v>464</v>
      </c>
      <c r="B117" s="16">
        <v>1545</v>
      </c>
      <c r="C117" s="16">
        <f t="shared" si="2"/>
        <v>1.4810112784440963E-6</v>
      </c>
    </row>
    <row r="118" spans="1:3" ht="24" x14ac:dyDescent="0.25">
      <c r="A118" s="9" t="s">
        <v>103</v>
      </c>
      <c r="B118" s="16">
        <v>25100</v>
      </c>
      <c r="C118" s="16">
        <f t="shared" si="2"/>
        <v>2.4060442128768167E-5</v>
      </c>
    </row>
    <row r="119" spans="1:3" x14ac:dyDescent="0.25">
      <c r="A119" s="7" t="s">
        <v>104</v>
      </c>
      <c r="B119" s="16">
        <v>-343008</v>
      </c>
      <c r="C119" s="16">
        <f t="shared" si="2"/>
        <v>-3.2880175831492077E-4</v>
      </c>
    </row>
    <row r="120" spans="1:3" x14ac:dyDescent="0.25">
      <c r="A120" s="5" t="s">
        <v>491</v>
      </c>
      <c r="B120" s="10">
        <f>SUM(B121:B137)</f>
        <v>130867470.40000001</v>
      </c>
      <c r="C120" s="10">
        <f t="shared" si="2"/>
        <v>0.12544737841025821</v>
      </c>
    </row>
    <row r="121" spans="1:3" x14ac:dyDescent="0.25">
      <c r="A121" s="23" t="s">
        <v>105</v>
      </c>
      <c r="B121" s="16">
        <v>3835</v>
      </c>
      <c r="C121" s="16">
        <f t="shared" si="2"/>
        <v>3.6761671539372879E-6</v>
      </c>
    </row>
    <row r="122" spans="1:3" x14ac:dyDescent="0.25">
      <c r="A122" s="7" t="s">
        <v>106</v>
      </c>
      <c r="B122" s="16">
        <v>3361759.3</v>
      </c>
      <c r="C122" s="16">
        <f t="shared" si="2"/>
        <v>3.2225264975497287E-3</v>
      </c>
    </row>
    <row r="123" spans="1:3" x14ac:dyDescent="0.25">
      <c r="A123" s="7" t="s">
        <v>456</v>
      </c>
      <c r="B123" s="16">
        <v>64465.25</v>
      </c>
      <c r="C123" s="16">
        <f t="shared" si="2"/>
        <v>6.1795315415998889E-5</v>
      </c>
    </row>
    <row r="124" spans="1:3" ht="36" x14ac:dyDescent="0.25">
      <c r="A124" s="7" t="s">
        <v>107</v>
      </c>
      <c r="B124" s="16">
        <v>101552544.65000001</v>
      </c>
      <c r="C124" s="16">
        <f t="shared" si="2"/>
        <v>9.7346578628703995E-2</v>
      </c>
    </row>
    <row r="125" spans="1:3" x14ac:dyDescent="0.25">
      <c r="A125" s="7" t="s">
        <v>108</v>
      </c>
      <c r="B125" s="16">
        <v>5164658</v>
      </c>
      <c r="C125" s="16">
        <f t="shared" si="2"/>
        <v>4.9507551762501814E-3</v>
      </c>
    </row>
    <row r="126" spans="1:3" ht="36" x14ac:dyDescent="0.25">
      <c r="A126" s="7" t="s">
        <v>109</v>
      </c>
      <c r="B126" s="16">
        <v>442020</v>
      </c>
      <c r="C126" s="16">
        <f t="shared" si="2"/>
        <v>4.2371301313777314E-4</v>
      </c>
    </row>
    <row r="127" spans="1:3" x14ac:dyDescent="0.25">
      <c r="A127" s="7" t="s">
        <v>110</v>
      </c>
      <c r="B127" s="16">
        <v>11426</v>
      </c>
      <c r="C127" s="16">
        <f t="shared" si="2"/>
        <v>1.0952773377024106E-5</v>
      </c>
    </row>
    <row r="128" spans="1:3" ht="24" x14ac:dyDescent="0.25">
      <c r="A128" s="7" t="s">
        <v>111</v>
      </c>
      <c r="B128" s="16">
        <v>15511790.449999999</v>
      </c>
      <c r="C128" s="16">
        <f t="shared" si="2"/>
        <v>1.4869344081107719E-2</v>
      </c>
    </row>
    <row r="129" spans="1:3" ht="24" x14ac:dyDescent="0.25">
      <c r="A129" s="7" t="s">
        <v>112</v>
      </c>
      <c r="B129" s="16">
        <v>42279</v>
      </c>
      <c r="C129" s="16">
        <f t="shared" si="2"/>
        <v>4.0527945528374076E-5</v>
      </c>
    </row>
    <row r="130" spans="1:3" ht="36" x14ac:dyDescent="0.25">
      <c r="A130" s="7" t="s">
        <v>107</v>
      </c>
      <c r="B130" s="16">
        <v>1628991</v>
      </c>
      <c r="C130" s="16">
        <f t="shared" si="2"/>
        <v>1.5615236527404058E-3</v>
      </c>
    </row>
    <row r="131" spans="1:3" ht="24" x14ac:dyDescent="0.25">
      <c r="A131" s="7" t="s">
        <v>113</v>
      </c>
      <c r="B131" s="16">
        <v>1914083.75</v>
      </c>
      <c r="C131" s="16">
        <f t="shared" si="2"/>
        <v>1.8348088165932492E-3</v>
      </c>
    </row>
    <row r="132" spans="1:3" ht="24" x14ac:dyDescent="0.25">
      <c r="A132" s="7" t="s">
        <v>114</v>
      </c>
      <c r="B132" s="16">
        <v>277275</v>
      </c>
      <c r="C132" s="16">
        <f t="shared" si="2"/>
        <v>2.6579119885474878E-4</v>
      </c>
    </row>
    <row r="133" spans="1:3" x14ac:dyDescent="0.25">
      <c r="A133" s="7" t="s">
        <v>115</v>
      </c>
      <c r="B133" s="16">
        <v>840410</v>
      </c>
      <c r="C133" s="16">
        <f t="shared" si="2"/>
        <v>8.056030346389664E-4</v>
      </c>
    </row>
    <row r="134" spans="1:3" s="3" customFormat="1" ht="24" x14ac:dyDescent="0.25">
      <c r="A134" s="7" t="s">
        <v>116</v>
      </c>
      <c r="B134" s="16">
        <v>8132</v>
      </c>
      <c r="C134" s="16">
        <f t="shared" si="2"/>
        <v>7.7951998163801887E-6</v>
      </c>
    </row>
    <row r="135" spans="1:3" ht="24" x14ac:dyDescent="0.25">
      <c r="A135" s="7" t="s">
        <v>117</v>
      </c>
      <c r="B135" s="16">
        <v>17654</v>
      </c>
      <c r="C135" s="16">
        <f t="shared" si="2"/>
        <v>1.6922830491684193E-5</v>
      </c>
    </row>
    <row r="136" spans="1:3" ht="36" x14ac:dyDescent="0.25">
      <c r="A136" s="7" t="s">
        <v>118</v>
      </c>
      <c r="B136" s="16">
        <v>26035</v>
      </c>
      <c r="C136" s="16">
        <f t="shared" si="2"/>
        <v>2.4956717562648575E-5</v>
      </c>
    </row>
    <row r="137" spans="1:3" x14ac:dyDescent="0.25">
      <c r="A137" s="7" t="s">
        <v>119</v>
      </c>
      <c r="B137" s="16">
        <v>112</v>
      </c>
      <c r="C137" s="16">
        <f t="shared" si="2"/>
        <v>1.0736133539530019E-7</v>
      </c>
    </row>
    <row r="138" spans="1:3" x14ac:dyDescent="0.25">
      <c r="A138" s="5" t="s">
        <v>120</v>
      </c>
      <c r="B138" s="10">
        <f>SUM(B139:B145)</f>
        <v>7194057</v>
      </c>
      <c r="C138" s="10">
        <f t="shared" si="2"/>
        <v>6.896103271695599E-3</v>
      </c>
    </row>
    <row r="139" spans="1:3" x14ac:dyDescent="0.25">
      <c r="A139" s="7" t="s">
        <v>121</v>
      </c>
      <c r="B139" s="16">
        <v>1909247</v>
      </c>
      <c r="C139" s="16">
        <f t="shared" si="2"/>
        <v>1.8301723885667028E-3</v>
      </c>
    </row>
    <row r="140" spans="1:3" x14ac:dyDescent="0.25">
      <c r="A140" s="7" t="s">
        <v>122</v>
      </c>
      <c r="B140" s="16">
        <v>1627120</v>
      </c>
      <c r="C140" s="16">
        <f t="shared" si="2"/>
        <v>1.5597301432892932E-3</v>
      </c>
    </row>
    <row r="141" spans="1:3" s="3" customFormat="1" x14ac:dyDescent="0.25">
      <c r="A141" s="22" t="s">
        <v>123</v>
      </c>
      <c r="B141" s="16">
        <v>19390</v>
      </c>
      <c r="C141" s="16">
        <f t="shared" si="2"/>
        <v>1.8586931190311347E-5</v>
      </c>
    </row>
    <row r="142" spans="1:3" s="3" customFormat="1" x14ac:dyDescent="0.25">
      <c r="A142" s="7" t="s">
        <v>124</v>
      </c>
      <c r="B142" s="16">
        <v>84976</v>
      </c>
      <c r="C142" s="16">
        <f t="shared" si="2"/>
        <v>8.1456578897777046E-5</v>
      </c>
    </row>
    <row r="143" spans="1:3" s="3" customFormat="1" x14ac:dyDescent="0.25">
      <c r="A143" s="7" t="s">
        <v>125</v>
      </c>
      <c r="B143" s="16">
        <v>26534</v>
      </c>
      <c r="C143" s="16">
        <f t="shared" si="2"/>
        <v>2.5435050655168709E-5</v>
      </c>
    </row>
    <row r="144" spans="1:3" s="3" customFormat="1" ht="24" x14ac:dyDescent="0.25">
      <c r="A144" s="7" t="s">
        <v>126</v>
      </c>
      <c r="B144" s="16">
        <v>38870</v>
      </c>
      <c r="C144" s="16">
        <f t="shared" si="2"/>
        <v>3.7260134882279627E-5</v>
      </c>
    </row>
    <row r="145" spans="1:3" x14ac:dyDescent="0.25">
      <c r="A145" s="7" t="s">
        <v>127</v>
      </c>
      <c r="B145" s="16">
        <v>3487920</v>
      </c>
      <c r="C145" s="16">
        <f t="shared" ref="C145:C203" si="3">B145*$C$9/$B$9</f>
        <v>3.3434620442140666E-3</v>
      </c>
    </row>
    <row r="146" spans="1:3" ht="24" x14ac:dyDescent="0.25">
      <c r="A146" s="5" t="s">
        <v>128</v>
      </c>
      <c r="B146" s="10">
        <f>SUM(B147:B148)</f>
        <v>55401</v>
      </c>
      <c r="C146" s="10">
        <f t="shared" si="3"/>
        <v>5.3106476269955585E-5</v>
      </c>
    </row>
    <row r="147" spans="1:3" ht="24" x14ac:dyDescent="0.25">
      <c r="A147" s="7" t="s">
        <v>129</v>
      </c>
      <c r="B147" s="16">
        <v>42486</v>
      </c>
      <c r="C147" s="16">
        <f t="shared" si="3"/>
        <v>4.0726372282185035E-5</v>
      </c>
    </row>
    <row r="148" spans="1:3" ht="24" x14ac:dyDescent="0.25">
      <c r="A148" s="7" t="s">
        <v>130</v>
      </c>
      <c r="B148" s="16">
        <v>12915</v>
      </c>
      <c r="C148" s="16">
        <f>B148*$C$9/$B$9</f>
        <v>1.2380103987770553E-5</v>
      </c>
    </row>
    <row r="149" spans="1:3" x14ac:dyDescent="0.25">
      <c r="A149" s="5" t="s">
        <v>131</v>
      </c>
      <c r="B149" s="10">
        <f>SUM(B150:B205)</f>
        <v>28086027.399999999</v>
      </c>
      <c r="C149" s="10">
        <f t="shared" si="3"/>
        <v>2.6922798282258849E-2</v>
      </c>
    </row>
    <row r="150" spans="1:3" x14ac:dyDescent="0.25">
      <c r="A150" s="7" t="s">
        <v>132</v>
      </c>
      <c r="B150" s="16">
        <v>2950</v>
      </c>
      <c r="C150" s="16">
        <f t="shared" si="3"/>
        <v>2.8278208876440677E-6</v>
      </c>
    </row>
    <row r="151" spans="1:3" x14ac:dyDescent="0.25">
      <c r="A151" s="7" t="s">
        <v>133</v>
      </c>
      <c r="B151" s="16">
        <v>436035</v>
      </c>
      <c r="C151" s="16">
        <f t="shared" si="3"/>
        <v>4.1797589177758679E-4</v>
      </c>
    </row>
    <row r="152" spans="1:3" x14ac:dyDescent="0.25">
      <c r="A152" s="7" t="s">
        <v>134</v>
      </c>
      <c r="B152" s="16">
        <v>278544</v>
      </c>
      <c r="C152" s="16">
        <f t="shared" si="3"/>
        <v>2.6700764112811158E-4</v>
      </c>
    </row>
    <row r="153" spans="1:3" x14ac:dyDescent="0.25">
      <c r="A153" s="23" t="s">
        <v>135</v>
      </c>
      <c r="B153" s="16">
        <v>1971</v>
      </c>
      <c r="C153" s="16">
        <f t="shared" si="3"/>
        <v>1.8893677862869346E-6</v>
      </c>
    </row>
    <row r="154" spans="1:3" x14ac:dyDescent="0.25">
      <c r="A154" s="7" t="s">
        <v>136</v>
      </c>
      <c r="B154" s="16">
        <v>2503902</v>
      </c>
      <c r="C154" s="16">
        <f t="shared" si="3"/>
        <v>2.4001987715978833E-3</v>
      </c>
    </row>
    <row r="155" spans="1:3" x14ac:dyDescent="0.25">
      <c r="A155" s="7" t="s">
        <v>137</v>
      </c>
      <c r="B155" s="16">
        <v>22060</v>
      </c>
      <c r="C155" s="16">
        <f t="shared" si="3"/>
        <v>2.1146348739467162E-5</v>
      </c>
    </row>
    <row r="156" spans="1:3" ht="36" x14ac:dyDescent="0.25">
      <c r="A156" s="7" t="s">
        <v>138</v>
      </c>
      <c r="B156" s="16">
        <v>110300</v>
      </c>
      <c r="C156" s="16">
        <f t="shared" si="3"/>
        <v>1.0573174369733582E-4</v>
      </c>
    </row>
    <row r="157" spans="1:3" s="3" customFormat="1" ht="24" x14ac:dyDescent="0.25">
      <c r="A157" s="7" t="s">
        <v>139</v>
      </c>
      <c r="B157" s="16">
        <v>10535568</v>
      </c>
      <c r="C157" s="16">
        <f t="shared" si="3"/>
        <v>1.0099220085964214E-2</v>
      </c>
    </row>
    <row r="158" spans="1:3" x14ac:dyDescent="0.25">
      <c r="A158" s="7" t="s">
        <v>140</v>
      </c>
      <c r="B158" s="16">
        <v>1107</v>
      </c>
      <c r="C158" s="16">
        <f t="shared" si="3"/>
        <v>1.0611517703803331E-6</v>
      </c>
    </row>
    <row r="159" spans="1:3" x14ac:dyDescent="0.25">
      <c r="A159" s="7" t="s">
        <v>141</v>
      </c>
      <c r="B159" s="16">
        <v>110499</v>
      </c>
      <c r="C159" s="16">
        <f t="shared" si="3"/>
        <v>1.0592250178433281E-4</v>
      </c>
    </row>
    <row r="160" spans="1:3" ht="24" x14ac:dyDescent="0.25">
      <c r="A160" s="7" t="s">
        <v>142</v>
      </c>
      <c r="B160" s="16">
        <v>135</v>
      </c>
      <c r="C160" s="16">
        <f t="shared" si="3"/>
        <v>1.2940875248540649E-7</v>
      </c>
    </row>
    <row r="161" spans="1:3" ht="24" x14ac:dyDescent="0.25">
      <c r="A161" s="7" t="s">
        <v>143</v>
      </c>
      <c r="B161" s="16">
        <v>6645</v>
      </c>
      <c r="C161" s="16">
        <f t="shared" si="3"/>
        <v>6.3697863723372297E-6</v>
      </c>
    </row>
    <row r="162" spans="1:3" ht="24" x14ac:dyDescent="0.25">
      <c r="A162" s="7" t="s">
        <v>144</v>
      </c>
      <c r="B162" s="16">
        <v>4229099</v>
      </c>
      <c r="C162" s="16">
        <f t="shared" si="3"/>
        <v>4.0539438942761487E-3</v>
      </c>
    </row>
    <row r="163" spans="1:3" ht="24" x14ac:dyDescent="0.25">
      <c r="A163" s="7" t="s">
        <v>145</v>
      </c>
      <c r="B163" s="16">
        <v>95472</v>
      </c>
      <c r="C163" s="16">
        <f t="shared" si="3"/>
        <v>9.1517869757679464E-5</v>
      </c>
    </row>
    <row r="164" spans="1:3" x14ac:dyDescent="0.25">
      <c r="A164" s="7" t="s">
        <v>146</v>
      </c>
      <c r="B164" s="16">
        <v>7105</v>
      </c>
      <c r="C164" s="16">
        <f t="shared" si="3"/>
        <v>6.8107347141393558E-6</v>
      </c>
    </row>
    <row r="165" spans="1:3" x14ac:dyDescent="0.25">
      <c r="A165" s="7" t="s">
        <v>147</v>
      </c>
      <c r="B165" s="16">
        <v>8360</v>
      </c>
      <c r="C165" s="16">
        <f t="shared" si="3"/>
        <v>8.0137568205777645E-6</v>
      </c>
    </row>
    <row r="166" spans="1:3" x14ac:dyDescent="0.25">
      <c r="A166" s="9" t="s">
        <v>455</v>
      </c>
      <c r="B166" s="16">
        <v>795648</v>
      </c>
      <c r="C166" s="16">
        <f t="shared" si="3"/>
        <v>7.6269492664821255E-4</v>
      </c>
    </row>
    <row r="167" spans="1:3" x14ac:dyDescent="0.25">
      <c r="A167" s="9" t="s">
        <v>148</v>
      </c>
      <c r="B167" s="16">
        <v>37625</v>
      </c>
      <c r="C167" s="16">
        <f t="shared" si="3"/>
        <v>3.6066698609358659E-5</v>
      </c>
    </row>
    <row r="168" spans="1:3" ht="36" x14ac:dyDescent="0.25">
      <c r="A168" s="7" t="s">
        <v>149</v>
      </c>
      <c r="B168" s="16">
        <v>61061</v>
      </c>
      <c r="C168" s="16">
        <f t="shared" si="3"/>
        <v>5.8532058040825226E-5</v>
      </c>
    </row>
    <row r="169" spans="1:3" ht="36" x14ac:dyDescent="0.25">
      <c r="A169" s="7" t="s">
        <v>150</v>
      </c>
      <c r="B169" s="16">
        <v>81300</v>
      </c>
      <c r="C169" s="16">
        <f t="shared" si="3"/>
        <v>7.793282649676702E-5</v>
      </c>
    </row>
    <row r="170" spans="1:3" ht="36" x14ac:dyDescent="0.25">
      <c r="A170" s="7" t="s">
        <v>150</v>
      </c>
      <c r="B170" s="16">
        <v>48780</v>
      </c>
      <c r="C170" s="16">
        <f t="shared" si="3"/>
        <v>4.675969589806021E-5</v>
      </c>
    </row>
    <row r="171" spans="1:3" x14ac:dyDescent="0.25">
      <c r="A171" s="7" t="s">
        <v>151</v>
      </c>
      <c r="B171" s="16">
        <v>109755</v>
      </c>
      <c r="C171" s="16">
        <f t="shared" si="3"/>
        <v>1.0520931577063547E-4</v>
      </c>
    </row>
    <row r="172" spans="1:3" x14ac:dyDescent="0.25">
      <c r="A172" s="7" t="s">
        <v>152</v>
      </c>
      <c r="B172" s="16">
        <v>4823</v>
      </c>
      <c r="C172" s="16">
        <f t="shared" si="3"/>
        <v>4.6232475054601141E-6</v>
      </c>
    </row>
    <row r="173" spans="1:3" ht="24" x14ac:dyDescent="0.25">
      <c r="A173" s="7" t="s">
        <v>153</v>
      </c>
      <c r="B173" s="16">
        <v>5022</v>
      </c>
      <c r="C173" s="16">
        <f t="shared" si="3"/>
        <v>4.8140055924571208E-6</v>
      </c>
    </row>
    <row r="174" spans="1:3" x14ac:dyDescent="0.25">
      <c r="A174" s="7" t="s">
        <v>154</v>
      </c>
      <c r="B174" s="16">
        <v>7500</v>
      </c>
      <c r="C174" s="16">
        <f t="shared" si="3"/>
        <v>7.1893751380781375E-6</v>
      </c>
    </row>
    <row r="175" spans="1:3" ht="24" x14ac:dyDescent="0.25">
      <c r="A175" s="7" t="s">
        <v>155</v>
      </c>
      <c r="B175" s="16">
        <v>996705</v>
      </c>
      <c r="C175" s="16">
        <f t="shared" si="3"/>
        <v>9.5542481959975608E-4</v>
      </c>
    </row>
    <row r="176" spans="1:3" x14ac:dyDescent="0.25">
      <c r="A176" s="7" t="s">
        <v>156</v>
      </c>
      <c r="B176" s="16">
        <v>146216</v>
      </c>
      <c r="C176" s="16">
        <f t="shared" si="3"/>
        <v>1.401602233585644E-4</v>
      </c>
    </row>
    <row r="177" spans="1:3" x14ac:dyDescent="0.25">
      <c r="A177" s="7" t="s">
        <v>157</v>
      </c>
      <c r="B177" s="16">
        <v>1611562</v>
      </c>
      <c r="C177" s="16">
        <f t="shared" si="3"/>
        <v>1.544816503502864E-3</v>
      </c>
    </row>
    <row r="178" spans="1:3" x14ac:dyDescent="0.25">
      <c r="A178" s="7" t="s">
        <v>158</v>
      </c>
      <c r="B178" s="16">
        <v>3696</v>
      </c>
      <c r="C178" s="16">
        <f t="shared" si="3"/>
        <v>3.5429240680449064E-6</v>
      </c>
    </row>
    <row r="179" spans="1:3" ht="24" x14ac:dyDescent="0.25">
      <c r="A179" s="7" t="s">
        <v>159</v>
      </c>
      <c r="B179" s="16">
        <v>433551</v>
      </c>
      <c r="C179" s="16">
        <f t="shared" si="3"/>
        <v>4.1559477073185527E-4</v>
      </c>
    </row>
    <row r="180" spans="1:3" ht="24" x14ac:dyDescent="0.25">
      <c r="A180" s="7" t="s">
        <v>160</v>
      </c>
      <c r="B180" s="16">
        <v>58491</v>
      </c>
      <c r="C180" s="16">
        <f t="shared" si="3"/>
        <v>5.6068498826843783E-5</v>
      </c>
    </row>
    <row r="181" spans="1:3" x14ac:dyDescent="0.25">
      <c r="A181" s="7" t="s">
        <v>161</v>
      </c>
      <c r="B181" s="16">
        <v>31635</v>
      </c>
      <c r="C181" s="16">
        <f t="shared" si="3"/>
        <v>3.0324784332413585E-5</v>
      </c>
    </row>
    <row r="182" spans="1:3" ht="24" x14ac:dyDescent="0.25">
      <c r="A182" s="7" t="s">
        <v>162</v>
      </c>
      <c r="B182" s="16">
        <v>171348</v>
      </c>
      <c r="C182" s="16">
        <f t="shared" si="3"/>
        <v>1.6425134015458836E-4</v>
      </c>
    </row>
    <row r="183" spans="1:3" ht="24" x14ac:dyDescent="0.25">
      <c r="A183" s="7" t="s">
        <v>163</v>
      </c>
      <c r="B183" s="16">
        <v>135824</v>
      </c>
      <c r="C183" s="16">
        <f t="shared" si="3"/>
        <v>1.3019862516724332E-4</v>
      </c>
    </row>
    <row r="184" spans="1:3" ht="24" x14ac:dyDescent="0.25">
      <c r="A184" s="7" t="s">
        <v>164</v>
      </c>
      <c r="B184" s="16">
        <v>51</v>
      </c>
      <c r="C184" s="16">
        <f t="shared" si="3"/>
        <v>4.8887750938931337E-8</v>
      </c>
    </row>
    <row r="185" spans="1:3" x14ac:dyDescent="0.25">
      <c r="A185" s="7" t="s">
        <v>165</v>
      </c>
      <c r="B185" s="16">
        <v>945</v>
      </c>
      <c r="C185" s="16">
        <f t="shared" si="3"/>
        <v>9.0586126739784532E-7</v>
      </c>
    </row>
    <row r="186" spans="1:3" ht="24" x14ac:dyDescent="0.25">
      <c r="A186" s="7" t="s">
        <v>166</v>
      </c>
      <c r="B186" s="16">
        <v>830038.4</v>
      </c>
      <c r="C186" s="16">
        <f t="shared" si="3"/>
        <v>7.9566099154802089E-4</v>
      </c>
    </row>
    <row r="187" spans="1:3" ht="24" x14ac:dyDescent="0.25">
      <c r="A187" s="7" t="s">
        <v>167</v>
      </c>
      <c r="B187" s="16">
        <v>147578</v>
      </c>
      <c r="C187" s="16">
        <f t="shared" si="3"/>
        <v>1.414658138836394E-4</v>
      </c>
    </row>
    <row r="188" spans="1:3" ht="36" x14ac:dyDescent="0.25">
      <c r="A188" s="7" t="s">
        <v>168</v>
      </c>
      <c r="B188" s="16">
        <v>1283480</v>
      </c>
      <c r="C188" s="16">
        <f t="shared" si="3"/>
        <v>1.2303225602960704E-3</v>
      </c>
    </row>
    <row r="189" spans="1:3" ht="24" x14ac:dyDescent="0.25">
      <c r="A189" s="7" t="s">
        <v>169</v>
      </c>
      <c r="B189" s="16">
        <v>798327</v>
      </c>
      <c r="C189" s="16">
        <f t="shared" si="3"/>
        <v>7.6526297144753402E-4</v>
      </c>
    </row>
    <row r="190" spans="1:3" x14ac:dyDescent="0.25">
      <c r="A190" s="7" t="s">
        <v>170</v>
      </c>
      <c r="B190" s="16">
        <v>8120</v>
      </c>
      <c r="C190" s="16">
        <f t="shared" si="3"/>
        <v>7.7836968161592642E-6</v>
      </c>
    </row>
    <row r="191" spans="1:3" ht="24" x14ac:dyDescent="0.25">
      <c r="A191" s="7" t="s">
        <v>171</v>
      </c>
      <c r="B191" s="16">
        <v>7536</v>
      </c>
      <c r="C191" s="16">
        <f t="shared" si="3"/>
        <v>7.2238841387409127E-6</v>
      </c>
    </row>
    <row r="192" spans="1:3" x14ac:dyDescent="0.25">
      <c r="A192" s="9" t="s">
        <v>172</v>
      </c>
      <c r="B192" s="16">
        <v>818</v>
      </c>
      <c r="C192" s="16">
        <f t="shared" si="3"/>
        <v>7.8412118172638889E-7</v>
      </c>
    </row>
    <row r="193" spans="1:3" ht="24" x14ac:dyDescent="0.25">
      <c r="A193" s="7" t="s">
        <v>173</v>
      </c>
      <c r="B193" s="16">
        <v>168237</v>
      </c>
      <c r="C193" s="16">
        <f t="shared" si="3"/>
        <v>1.6126918734731354E-4</v>
      </c>
    </row>
    <row r="194" spans="1:3" x14ac:dyDescent="0.25">
      <c r="A194" s="7" t="s">
        <v>174</v>
      </c>
      <c r="B194" s="16">
        <v>231370</v>
      </c>
      <c r="C194" s="16">
        <f t="shared" si="3"/>
        <v>2.2178743009295182E-4</v>
      </c>
    </row>
    <row r="195" spans="1:3" ht="24" x14ac:dyDescent="0.25">
      <c r="A195" s="7" t="s">
        <v>175</v>
      </c>
      <c r="B195" s="16">
        <v>7920</v>
      </c>
      <c r="C195" s="16">
        <f t="shared" si="3"/>
        <v>7.5919801458105137E-6</v>
      </c>
    </row>
    <row r="196" spans="1:3" s="3" customFormat="1" x14ac:dyDescent="0.25">
      <c r="A196" s="7" t="s">
        <v>176</v>
      </c>
      <c r="B196" s="16">
        <v>7755</v>
      </c>
      <c r="C196" s="16">
        <f t="shared" si="3"/>
        <v>7.4338138927727946E-6</v>
      </c>
    </row>
    <row r="197" spans="1:3" ht="24" x14ac:dyDescent="0.25">
      <c r="A197" s="7" t="s">
        <v>177</v>
      </c>
      <c r="B197" s="16">
        <v>1115</v>
      </c>
      <c r="C197" s="16">
        <f t="shared" si="3"/>
        <v>1.0688204371942831E-6</v>
      </c>
    </row>
    <row r="198" spans="1:3" ht="24" x14ac:dyDescent="0.25">
      <c r="A198" s="7" t="s">
        <v>178</v>
      </c>
      <c r="B198" s="16">
        <v>850</v>
      </c>
      <c r="C198" s="16">
        <f t="shared" si="3"/>
        <v>8.147958489821889E-7</v>
      </c>
    </row>
    <row r="199" spans="1:3" x14ac:dyDescent="0.25">
      <c r="A199" s="7" t="s">
        <v>179</v>
      </c>
      <c r="B199" s="16">
        <v>487968</v>
      </c>
      <c r="C199" s="16">
        <f t="shared" si="3"/>
        <v>4.6775800098369503E-4</v>
      </c>
    </row>
    <row r="200" spans="1:3" ht="24" x14ac:dyDescent="0.25">
      <c r="A200" s="7" t="s">
        <v>180</v>
      </c>
      <c r="B200" s="16">
        <v>6072</v>
      </c>
      <c r="C200" s="16">
        <f t="shared" si="3"/>
        <v>5.8205181117880606E-6</v>
      </c>
    </row>
    <row r="201" spans="1:3" ht="24" x14ac:dyDescent="0.25">
      <c r="A201" s="7" t="s">
        <v>181</v>
      </c>
      <c r="B201" s="16">
        <v>61550</v>
      </c>
      <c r="C201" s="16">
        <f t="shared" si="3"/>
        <v>5.9000805299827918E-5</v>
      </c>
    </row>
    <row r="202" spans="1:3" x14ac:dyDescent="0.25">
      <c r="A202" s="7" t="s">
        <v>182</v>
      </c>
      <c r="B202" s="16">
        <v>724396</v>
      </c>
      <c r="C202" s="16">
        <f t="shared" si="3"/>
        <v>6.9439394566976674E-4</v>
      </c>
    </row>
    <row r="203" spans="1:3" x14ac:dyDescent="0.25">
      <c r="A203" s="7" t="s">
        <v>183</v>
      </c>
      <c r="B203" s="16">
        <v>14252</v>
      </c>
      <c r="C203" s="16">
        <f t="shared" si="3"/>
        <v>1.366172992905195E-5</v>
      </c>
    </row>
    <row r="204" spans="1:3" ht="24" x14ac:dyDescent="0.25">
      <c r="A204" s="7" t="s">
        <v>184</v>
      </c>
      <c r="B204" s="16">
        <v>13805</v>
      </c>
      <c r="C204" s="16">
        <f t="shared" ref="C204:C228" si="4">B204*$C$9/$B$9</f>
        <v>1.3233243170822493E-5</v>
      </c>
    </row>
    <row r="205" spans="1:3" ht="24" x14ac:dyDescent="0.25">
      <c r="A205" s="7" t="s">
        <v>185</v>
      </c>
      <c r="B205" s="16">
        <v>193550</v>
      </c>
      <c r="C205" s="16">
        <f t="shared" si="4"/>
        <v>1.8553380773000315E-4</v>
      </c>
    </row>
    <row r="206" spans="1:3" x14ac:dyDescent="0.25">
      <c r="A206" s="5" t="s">
        <v>186</v>
      </c>
      <c r="B206" s="10">
        <f>SUM(B207)</f>
        <v>694088</v>
      </c>
      <c r="C206" s="10">
        <f t="shared" si="4"/>
        <v>6.6534120144511716E-4</v>
      </c>
    </row>
    <row r="207" spans="1:3" x14ac:dyDescent="0.25">
      <c r="A207" s="7" t="s">
        <v>187</v>
      </c>
      <c r="B207" s="16">
        <v>694088</v>
      </c>
      <c r="C207" s="16">
        <f t="shared" si="4"/>
        <v>6.6534120144511716E-4</v>
      </c>
    </row>
    <row r="208" spans="1:3" x14ac:dyDescent="0.25">
      <c r="A208" s="5" t="s">
        <v>188</v>
      </c>
      <c r="B208" s="10">
        <f>B209+B224+B232+B258+B273+B271+B283</f>
        <v>82512039.090000004</v>
      </c>
      <c r="C208" s="10">
        <f t="shared" si="4"/>
        <v>7.909466699010366E-2</v>
      </c>
    </row>
    <row r="209" spans="1:3" x14ac:dyDescent="0.25">
      <c r="A209" s="5" t="s">
        <v>189</v>
      </c>
      <c r="B209" s="10">
        <f>SUM(B210:B223)</f>
        <v>2568046</v>
      </c>
      <c r="C209" s="10">
        <f t="shared" si="4"/>
        <v>2.4616861421121344E-3</v>
      </c>
    </row>
    <row r="210" spans="1:3" ht="24" x14ac:dyDescent="0.25">
      <c r="A210" s="7" t="s">
        <v>190</v>
      </c>
      <c r="B210" s="16">
        <v>164524</v>
      </c>
      <c r="C210" s="16">
        <f t="shared" si="4"/>
        <v>1.57709967362289E-4</v>
      </c>
    </row>
    <row r="211" spans="1:3" s="3" customFormat="1" ht="24" x14ac:dyDescent="0.25">
      <c r="A211" s="7" t="s">
        <v>191</v>
      </c>
      <c r="B211" s="16">
        <v>450629</v>
      </c>
      <c r="C211" s="16">
        <f t="shared" si="4"/>
        <v>4.3196545721293508E-4</v>
      </c>
    </row>
    <row r="212" spans="1:3" s="3" customFormat="1" ht="24" x14ac:dyDescent="0.25">
      <c r="A212" s="7" t="s">
        <v>192</v>
      </c>
      <c r="B212" s="16">
        <v>25035</v>
      </c>
      <c r="C212" s="16">
        <f t="shared" si="4"/>
        <v>2.3998134210904824E-5</v>
      </c>
    </row>
    <row r="213" spans="1:3" x14ac:dyDescent="0.25">
      <c r="A213" s="7" t="s">
        <v>193</v>
      </c>
      <c r="B213" s="16">
        <v>98100</v>
      </c>
      <c r="C213" s="16">
        <f t="shared" si="4"/>
        <v>9.4037026806062044E-5</v>
      </c>
    </row>
    <row r="214" spans="1:3" s="3" customFormat="1" ht="36" x14ac:dyDescent="0.25">
      <c r="A214" s="7" t="s">
        <v>194</v>
      </c>
      <c r="B214" s="16">
        <v>58851</v>
      </c>
      <c r="C214" s="16">
        <f t="shared" si="4"/>
        <v>5.6413588833471535E-5</v>
      </c>
    </row>
    <row r="215" spans="1:3" ht="36" x14ac:dyDescent="0.25">
      <c r="A215" s="7" t="s">
        <v>195</v>
      </c>
      <c r="B215" s="16">
        <v>78462</v>
      </c>
      <c r="C215" s="16">
        <f t="shared" si="4"/>
        <v>7.5212366944518252E-5</v>
      </c>
    </row>
    <row r="216" spans="1:3" ht="24" x14ac:dyDescent="0.25">
      <c r="A216" s="7" t="s">
        <v>196</v>
      </c>
      <c r="B216" s="16">
        <v>11000</v>
      </c>
      <c r="C216" s="16">
        <f t="shared" si="4"/>
        <v>1.0544416869181269E-5</v>
      </c>
    </row>
    <row r="217" spans="1:3" ht="24" x14ac:dyDescent="0.25">
      <c r="A217" s="7" t="s">
        <v>197</v>
      </c>
      <c r="B217" s="16">
        <v>23844</v>
      </c>
      <c r="C217" s="16">
        <f t="shared" si="4"/>
        <v>2.2856461438978017E-5</v>
      </c>
    </row>
    <row r="218" spans="1:3" ht="24" x14ac:dyDescent="0.25">
      <c r="A218" s="7" t="s">
        <v>198</v>
      </c>
      <c r="B218" s="16">
        <v>952850</v>
      </c>
      <c r="C218" s="16">
        <f t="shared" si="4"/>
        <v>9.1338614670903378E-4</v>
      </c>
    </row>
    <row r="219" spans="1:3" ht="36" x14ac:dyDescent="0.25">
      <c r="A219" s="7" t="s">
        <v>199</v>
      </c>
      <c r="B219" s="16">
        <v>3942</v>
      </c>
      <c r="C219" s="16">
        <f t="shared" si="4"/>
        <v>3.7787355725738693E-6</v>
      </c>
    </row>
    <row r="220" spans="1:3" ht="24" x14ac:dyDescent="0.25">
      <c r="A220" s="7" t="s">
        <v>200</v>
      </c>
      <c r="B220" s="16">
        <v>20074</v>
      </c>
      <c r="C220" s="16">
        <f t="shared" si="4"/>
        <v>1.9242602202904073E-5</v>
      </c>
    </row>
    <row r="221" spans="1:3" s="3" customFormat="1" ht="24" x14ac:dyDescent="0.25">
      <c r="A221" s="7" t="s">
        <v>201</v>
      </c>
      <c r="B221" s="16">
        <v>1770</v>
      </c>
      <c r="C221" s="16">
        <f t="shared" si="4"/>
        <v>1.6966925325864405E-6</v>
      </c>
    </row>
    <row r="222" spans="1:3" s="3" customFormat="1" x14ac:dyDescent="0.25">
      <c r="A222" s="7" t="s">
        <v>202</v>
      </c>
      <c r="B222" s="16">
        <v>38350</v>
      </c>
      <c r="C222" s="16">
        <f t="shared" si="4"/>
        <v>3.6761671539372879E-5</v>
      </c>
    </row>
    <row r="223" spans="1:3" ht="24" x14ac:dyDescent="0.25">
      <c r="A223" s="7" t="s">
        <v>203</v>
      </c>
      <c r="B223" s="16">
        <v>640615</v>
      </c>
      <c r="C223" s="16">
        <f t="shared" si="4"/>
        <v>6.1408287387732354E-4</v>
      </c>
    </row>
    <row r="224" spans="1:3" x14ac:dyDescent="0.25">
      <c r="A224" s="5" t="s">
        <v>204</v>
      </c>
      <c r="B224" s="10">
        <f>SUM(B225:B231)</f>
        <v>18338234</v>
      </c>
      <c r="C224" s="10">
        <f t="shared" si="4"/>
        <v>1.7578725812781228E-2</v>
      </c>
    </row>
    <row r="225" spans="1:3" x14ac:dyDescent="0.25">
      <c r="A225" s="7" t="s">
        <v>446</v>
      </c>
      <c r="B225" s="16">
        <v>955</v>
      </c>
      <c r="C225" s="16">
        <f t="shared" si="4"/>
        <v>9.1544710091528286E-7</v>
      </c>
    </row>
    <row r="226" spans="1:3" x14ac:dyDescent="0.25">
      <c r="A226" s="7" t="s">
        <v>465</v>
      </c>
      <c r="B226" s="16">
        <v>32</v>
      </c>
      <c r="C226" s="16">
        <f t="shared" si="4"/>
        <v>3.0674667255800057E-8</v>
      </c>
    </row>
    <row r="227" spans="1:3" x14ac:dyDescent="0.25">
      <c r="A227" s="7" t="s">
        <v>205</v>
      </c>
      <c r="B227" s="16">
        <v>354465</v>
      </c>
      <c r="C227" s="16">
        <f t="shared" si="4"/>
        <v>3.3978424777584892E-4</v>
      </c>
    </row>
    <row r="228" spans="1:3" x14ac:dyDescent="0.25">
      <c r="A228" s="7" t="s">
        <v>206</v>
      </c>
      <c r="B228" s="16">
        <v>310</v>
      </c>
      <c r="C228" s="16">
        <f t="shared" si="4"/>
        <v>2.9716083904056305E-7</v>
      </c>
    </row>
    <row r="229" spans="1:3" ht="24" x14ac:dyDescent="0.25">
      <c r="A229" s="7" t="s">
        <v>207</v>
      </c>
      <c r="B229" s="16">
        <v>6077625</v>
      </c>
      <c r="C229" s="16">
        <f>B229*$C$9/$B$9</f>
        <v>5.8259101431416193E-3</v>
      </c>
    </row>
    <row r="230" spans="1:3" ht="24" x14ac:dyDescent="0.25">
      <c r="A230" s="7" t="s">
        <v>208</v>
      </c>
      <c r="B230" s="16">
        <v>11899740</v>
      </c>
      <c r="C230" s="16">
        <f>B230*$C$9/$B$9</f>
        <v>1.1406892654079192E-2</v>
      </c>
    </row>
    <row r="231" spans="1:3" x14ac:dyDescent="0.25">
      <c r="A231" s="7" t="s">
        <v>209</v>
      </c>
      <c r="B231" s="16">
        <v>5107</v>
      </c>
      <c r="C231" s="16">
        <f>B231*$C$9/$B$9</f>
        <v>4.8954851773553404E-6</v>
      </c>
    </row>
    <row r="232" spans="1:3" x14ac:dyDescent="0.25">
      <c r="A232" s="5" t="s">
        <v>210</v>
      </c>
      <c r="B232" s="10">
        <f>SUM(B233:B257)</f>
        <v>99467774.140000001</v>
      </c>
      <c r="C232" s="10">
        <f>B232*$C$9/$B$9</f>
        <v>9.5348152325611668E-2</v>
      </c>
    </row>
    <row r="233" spans="1:3" x14ac:dyDescent="0.25">
      <c r="A233" s="7" t="s">
        <v>211</v>
      </c>
      <c r="B233" s="16">
        <v>27192</v>
      </c>
      <c r="C233" s="16">
        <f t="shared" ref="C233:C295" si="5">B233*$C$9/$B$9</f>
        <v>2.6065798500616097E-5</v>
      </c>
    </row>
    <row r="234" spans="1:3" x14ac:dyDescent="0.25">
      <c r="A234" s="7" t="s">
        <v>212</v>
      </c>
      <c r="B234" s="16">
        <v>1365417.6</v>
      </c>
      <c r="C234" s="16">
        <f t="shared" si="5"/>
        <v>1.3088665795379093E-3</v>
      </c>
    </row>
    <row r="235" spans="1:3" x14ac:dyDescent="0.25">
      <c r="A235" s="7" t="s">
        <v>213</v>
      </c>
      <c r="B235" s="16">
        <v>80183</v>
      </c>
      <c r="C235" s="16">
        <f t="shared" si="5"/>
        <v>7.6862088892869245E-5</v>
      </c>
    </row>
    <row r="236" spans="1:3" x14ac:dyDescent="0.25">
      <c r="A236" s="7" t="s">
        <v>214</v>
      </c>
      <c r="B236" s="16">
        <v>19774.22</v>
      </c>
      <c r="C236" s="16">
        <f t="shared" si="5"/>
        <v>1.895523808571833E-5</v>
      </c>
    </row>
    <row r="237" spans="1:3" s="3" customFormat="1" ht="24" x14ac:dyDescent="0.25">
      <c r="A237" s="7" t="s">
        <v>215</v>
      </c>
      <c r="B237" s="16">
        <v>10607728.74</v>
      </c>
      <c r="C237" s="16">
        <f t="shared" si="5"/>
        <v>1.0168392169977725E-2</v>
      </c>
    </row>
    <row r="238" spans="1:3" x14ac:dyDescent="0.25">
      <c r="A238" s="7" t="s">
        <v>216</v>
      </c>
      <c r="B238" s="16">
        <v>174819</v>
      </c>
      <c r="C238" s="16">
        <f t="shared" si="5"/>
        <v>1.6757858296849093E-4</v>
      </c>
    </row>
    <row r="239" spans="1:3" x14ac:dyDescent="0.25">
      <c r="A239" s="7" t="s">
        <v>217</v>
      </c>
      <c r="B239" s="16">
        <v>5712246</v>
      </c>
      <c r="C239" s="16">
        <f t="shared" si="5"/>
        <v>5.4756639166648391E-3</v>
      </c>
    </row>
    <row r="240" spans="1:3" x14ac:dyDescent="0.25">
      <c r="A240" s="7" t="s">
        <v>218</v>
      </c>
      <c r="B240" s="16">
        <v>3782018.23</v>
      </c>
      <c r="C240" s="16">
        <f t="shared" si="5"/>
        <v>3.6253797112693713E-3</v>
      </c>
    </row>
    <row r="241" spans="1:3" ht="24" x14ac:dyDescent="0.25">
      <c r="A241" s="7" t="s">
        <v>219</v>
      </c>
      <c r="B241" s="16">
        <v>583856</v>
      </c>
      <c r="C241" s="16">
        <f t="shared" si="5"/>
        <v>5.5967464141569987E-4</v>
      </c>
    </row>
    <row r="242" spans="1:3" ht="24" x14ac:dyDescent="0.25">
      <c r="A242" s="7" t="s">
        <v>220</v>
      </c>
      <c r="B242" s="16">
        <v>52720829.07</v>
      </c>
      <c r="C242" s="16">
        <f t="shared" si="5"/>
        <v>5.0537309036630021E-2</v>
      </c>
    </row>
    <row r="243" spans="1:3" ht="24" x14ac:dyDescent="0.25">
      <c r="A243" s="7" t="s">
        <v>220</v>
      </c>
      <c r="B243" s="16">
        <v>15470</v>
      </c>
      <c r="C243" s="16">
        <f t="shared" si="5"/>
        <v>1.4829284451475839E-5</v>
      </c>
    </row>
    <row r="244" spans="1:3" x14ac:dyDescent="0.25">
      <c r="A244" s="7" t="s">
        <v>221</v>
      </c>
      <c r="B244" s="16">
        <v>840</v>
      </c>
      <c r="C244" s="16">
        <f t="shared" si="5"/>
        <v>8.0521001546475146E-7</v>
      </c>
    </row>
    <row r="245" spans="1:3" ht="24" x14ac:dyDescent="0.25">
      <c r="A245" s="7" t="s">
        <v>222</v>
      </c>
      <c r="B245" s="16">
        <v>5025</v>
      </c>
      <c r="C245" s="16">
        <f t="shared" si="5"/>
        <v>4.8168813425123523E-6</v>
      </c>
    </row>
    <row r="246" spans="1:3" x14ac:dyDescent="0.25">
      <c r="A246" s="7" t="s">
        <v>223</v>
      </c>
      <c r="B246" s="16">
        <v>120699</v>
      </c>
      <c r="C246" s="16">
        <f t="shared" si="5"/>
        <v>1.1570005197211909E-4</v>
      </c>
    </row>
    <row r="247" spans="1:3" x14ac:dyDescent="0.25">
      <c r="A247" s="7" t="s">
        <v>224</v>
      </c>
      <c r="B247" s="16">
        <v>1499.28</v>
      </c>
      <c r="C247" s="16">
        <f t="shared" si="5"/>
        <v>1.4371848476023721E-6</v>
      </c>
    </row>
    <row r="248" spans="1:3" x14ac:dyDescent="0.25">
      <c r="A248" s="7" t="s">
        <v>225</v>
      </c>
      <c r="B248" s="16">
        <v>238280</v>
      </c>
      <c r="C248" s="16">
        <f t="shared" si="5"/>
        <v>2.2841124105350117E-4</v>
      </c>
    </row>
    <row r="249" spans="1:3" x14ac:dyDescent="0.25">
      <c r="A249" s="7" t="s">
        <v>226</v>
      </c>
      <c r="B249" s="16">
        <v>480469</v>
      </c>
      <c r="C249" s="16">
        <f t="shared" si="5"/>
        <v>4.6056958442896863E-4</v>
      </c>
    </row>
    <row r="250" spans="1:3" x14ac:dyDescent="0.25">
      <c r="A250" s="7" t="s">
        <v>227</v>
      </c>
      <c r="B250" s="16">
        <v>2529628</v>
      </c>
      <c r="C250" s="16">
        <f t="shared" si="5"/>
        <v>2.4248592869048433E-3</v>
      </c>
    </row>
    <row r="251" spans="1:3" ht="24" x14ac:dyDescent="0.25">
      <c r="A251" s="7" t="s">
        <v>454</v>
      </c>
      <c r="B251" s="16">
        <v>20363408</v>
      </c>
      <c r="C251" s="16">
        <f t="shared" si="5"/>
        <v>1.9520023893565528E-2</v>
      </c>
    </row>
    <row r="252" spans="1:3" x14ac:dyDescent="0.25">
      <c r="A252" s="7" t="s">
        <v>228</v>
      </c>
      <c r="B252" s="16">
        <v>605295</v>
      </c>
      <c r="C252" s="16">
        <f t="shared" si="5"/>
        <v>5.8022570989373415E-4</v>
      </c>
    </row>
    <row r="253" spans="1:3" ht="24" x14ac:dyDescent="0.25">
      <c r="A253" s="7" t="s">
        <v>229</v>
      </c>
      <c r="B253" s="16">
        <v>2615</v>
      </c>
      <c r="C253" s="16">
        <f t="shared" si="5"/>
        <v>2.5066954648099106E-6</v>
      </c>
    </row>
    <row r="254" spans="1:3" ht="24" x14ac:dyDescent="0.25">
      <c r="A254" s="7" t="s">
        <v>230</v>
      </c>
      <c r="B254" s="16">
        <v>121448</v>
      </c>
      <c r="C254" s="16">
        <f t="shared" si="5"/>
        <v>1.1641803090257516E-4</v>
      </c>
    </row>
    <row r="255" spans="1:3" x14ac:dyDescent="0.25">
      <c r="A255" s="7" t="s">
        <v>231</v>
      </c>
      <c r="B255" s="16">
        <v>564</v>
      </c>
      <c r="C255" s="16">
        <f t="shared" si="5"/>
        <v>5.4064101038347592E-7</v>
      </c>
    </row>
    <row r="256" spans="1:3" x14ac:dyDescent="0.25">
      <c r="A256" s="7" t="s">
        <v>232</v>
      </c>
      <c r="B256" s="16">
        <v>-79812</v>
      </c>
      <c r="C256" s="16">
        <f t="shared" si="5"/>
        <v>-7.6506454469372307E-5</v>
      </c>
    </row>
    <row r="257" spans="1:3" x14ac:dyDescent="0.25">
      <c r="A257" s="7" t="s">
        <v>233</v>
      </c>
      <c r="B257" s="16">
        <v>-11718</v>
      </c>
      <c r="C257" s="16">
        <f t="shared" si="5"/>
        <v>-1.1232679715733282E-5</v>
      </c>
    </row>
    <row r="258" spans="1:3" x14ac:dyDescent="0.25">
      <c r="A258" s="5" t="s">
        <v>234</v>
      </c>
      <c r="B258" s="10">
        <f>SUM(B259:B270)</f>
        <v>2581545.0499999998</v>
      </c>
      <c r="C258" s="10">
        <f t="shared" si="5"/>
        <v>2.4746261067064906E-3</v>
      </c>
    </row>
    <row r="259" spans="1:3" x14ac:dyDescent="0.25">
      <c r="A259" s="7" t="s">
        <v>235</v>
      </c>
      <c r="B259" s="16">
        <v>1655871</v>
      </c>
      <c r="C259" s="16">
        <f t="shared" si="5"/>
        <v>1.5872903732352779E-3</v>
      </c>
    </row>
    <row r="260" spans="1:3" s="3" customFormat="1" ht="36" x14ac:dyDescent="0.25">
      <c r="A260" s="7" t="s">
        <v>236</v>
      </c>
      <c r="B260" s="16">
        <v>8705</v>
      </c>
      <c r="C260" s="16">
        <f t="shared" si="5"/>
        <v>8.3444680769293588E-6</v>
      </c>
    </row>
    <row r="261" spans="1:3" s="3" customFormat="1" x14ac:dyDescent="0.25">
      <c r="A261" s="7" t="s">
        <v>237</v>
      </c>
      <c r="B261" s="16">
        <v>40346.39</v>
      </c>
      <c r="C261" s="16">
        <f t="shared" si="5"/>
        <v>3.8675377756960585E-5</v>
      </c>
    </row>
    <row r="262" spans="1:3" x14ac:dyDescent="0.25">
      <c r="A262" s="7" t="s">
        <v>238</v>
      </c>
      <c r="B262" s="16">
        <v>84.66</v>
      </c>
      <c r="C262" s="16">
        <f t="shared" si="5"/>
        <v>8.1153666558626017E-8</v>
      </c>
    </row>
    <row r="263" spans="1:3" ht="24" x14ac:dyDescent="0.25">
      <c r="A263" s="7" t="s">
        <v>239</v>
      </c>
      <c r="B263" s="16">
        <v>3710</v>
      </c>
      <c r="C263" s="16">
        <f t="shared" si="5"/>
        <v>3.556344234969319E-6</v>
      </c>
    </row>
    <row r="264" spans="1:3" ht="48" x14ac:dyDescent="0.25">
      <c r="A264" s="7" t="s">
        <v>240</v>
      </c>
      <c r="B264" s="16">
        <v>275502</v>
      </c>
      <c r="C264" s="16">
        <f t="shared" si="5"/>
        <v>2.6409163057210711E-4</v>
      </c>
    </row>
    <row r="265" spans="1:3" s="3" customFormat="1" ht="24" x14ac:dyDescent="0.25">
      <c r="A265" s="7" t="s">
        <v>241</v>
      </c>
      <c r="B265" s="16">
        <v>30030</v>
      </c>
      <c r="C265" s="16">
        <f t="shared" si="5"/>
        <v>2.8786258052864865E-5</v>
      </c>
    </row>
    <row r="266" spans="1:3" x14ac:dyDescent="0.25">
      <c r="A266" s="7" t="s">
        <v>242</v>
      </c>
      <c r="B266" s="16">
        <v>7084</v>
      </c>
      <c r="C266" s="16">
        <f t="shared" si="5"/>
        <v>6.7906044637527375E-6</v>
      </c>
    </row>
    <row r="267" spans="1:3" ht="36" x14ac:dyDescent="0.25">
      <c r="A267" s="7" t="s">
        <v>243</v>
      </c>
      <c r="B267" s="16">
        <v>112584</v>
      </c>
      <c r="C267" s="16">
        <f t="shared" si="5"/>
        <v>1.0792114807271854E-4</v>
      </c>
    </row>
    <row r="268" spans="1:3" ht="24" x14ac:dyDescent="0.25">
      <c r="A268" s="7" t="s">
        <v>244</v>
      </c>
      <c r="B268" s="16">
        <v>446344</v>
      </c>
      <c r="C268" s="16">
        <f t="shared" si="5"/>
        <v>4.2785792755071312E-4</v>
      </c>
    </row>
    <row r="269" spans="1:3" ht="24" x14ac:dyDescent="0.25">
      <c r="A269" s="7" t="s">
        <v>245</v>
      </c>
      <c r="B269" s="16">
        <v>1086</v>
      </c>
      <c r="C269" s="16">
        <f t="shared" si="5"/>
        <v>1.0410215199937144E-6</v>
      </c>
    </row>
    <row r="270" spans="1:3" ht="24" x14ac:dyDescent="0.25">
      <c r="A270" s="7" t="s">
        <v>453</v>
      </c>
      <c r="B270" s="16">
        <v>198</v>
      </c>
      <c r="C270" s="16">
        <f t="shared" si="5"/>
        <v>1.8979950364526283E-7</v>
      </c>
    </row>
    <row r="271" spans="1:3" s="3" customFormat="1" x14ac:dyDescent="0.25">
      <c r="A271" s="5" t="s">
        <v>246</v>
      </c>
      <c r="B271" s="10">
        <f>SUM(B272)</f>
        <v>-45674870.100000001</v>
      </c>
      <c r="C271" s="10">
        <f t="shared" si="5"/>
        <v>-4.3783170070918469E-2</v>
      </c>
    </row>
    <row r="272" spans="1:3" s="3" customFormat="1" ht="24" x14ac:dyDescent="0.25">
      <c r="A272" s="9" t="s">
        <v>247</v>
      </c>
      <c r="B272" s="16">
        <v>-45674870.100000001</v>
      </c>
      <c r="C272" s="16">
        <f t="shared" si="5"/>
        <v>-4.3783170070918469E-2</v>
      </c>
    </row>
    <row r="273" spans="1:4" x14ac:dyDescent="0.25">
      <c r="A273" s="5" t="s">
        <v>188</v>
      </c>
      <c r="B273" s="10">
        <f>SUM(B274:B282)</f>
        <v>5082375</v>
      </c>
      <c r="C273" s="10">
        <f t="shared" si="5"/>
        <v>4.8718800623186497E-3</v>
      </c>
    </row>
    <row r="274" spans="1:4" x14ac:dyDescent="0.25">
      <c r="A274" s="7" t="s">
        <v>248</v>
      </c>
      <c r="B274" s="16">
        <v>3681881</v>
      </c>
      <c r="C274" s="16">
        <f t="shared" si="5"/>
        <v>3.5293898297016364E-3</v>
      </c>
    </row>
    <row r="275" spans="1:4" ht="36" x14ac:dyDescent="0.25">
      <c r="A275" s="7" t="s">
        <v>249</v>
      </c>
      <c r="B275" s="16">
        <v>17102</v>
      </c>
      <c r="C275" s="16">
        <f t="shared" si="5"/>
        <v>1.6393692481521642E-5</v>
      </c>
    </row>
    <row r="276" spans="1:4" s="3" customFormat="1" ht="24" x14ac:dyDescent="0.25">
      <c r="A276" s="7" t="s">
        <v>250</v>
      </c>
      <c r="B276" s="16">
        <v>7054</v>
      </c>
      <c r="C276" s="16">
        <f t="shared" si="5"/>
        <v>6.7618469632004245E-6</v>
      </c>
    </row>
    <row r="277" spans="1:4" ht="24" x14ac:dyDescent="0.25">
      <c r="A277" s="7" t="s">
        <v>251</v>
      </c>
      <c r="B277" s="16">
        <v>692798</v>
      </c>
      <c r="C277" s="16">
        <f t="shared" si="5"/>
        <v>6.6410462892136767E-4</v>
      </c>
    </row>
    <row r="278" spans="1:4" ht="24" x14ac:dyDescent="0.25">
      <c r="A278" s="7" t="s">
        <v>252</v>
      </c>
      <c r="B278" s="16">
        <v>13435</v>
      </c>
      <c r="C278" s="16">
        <f t="shared" si="5"/>
        <v>1.2878567330677304E-5</v>
      </c>
    </row>
    <row r="279" spans="1:4" ht="36" x14ac:dyDescent="0.25">
      <c r="A279" s="7" t="s">
        <v>253</v>
      </c>
      <c r="B279" s="16">
        <v>114322</v>
      </c>
      <c r="C279" s="16">
        <f t="shared" si="5"/>
        <v>1.0958716593804918E-4</v>
      </c>
    </row>
    <row r="280" spans="1:4" s="3" customFormat="1" ht="36" x14ac:dyDescent="0.25">
      <c r="A280" s="7" t="s">
        <v>254</v>
      </c>
      <c r="B280" s="16">
        <v>505585</v>
      </c>
      <c r="C280" s="16">
        <f t="shared" si="5"/>
        <v>4.8464536389136471E-4</v>
      </c>
    </row>
    <row r="281" spans="1:4" x14ac:dyDescent="0.25">
      <c r="A281" s="7" t="s">
        <v>255</v>
      </c>
      <c r="B281" s="16">
        <v>10070</v>
      </c>
      <c r="C281" s="16">
        <f t="shared" si="5"/>
        <v>9.6529343520595799E-6</v>
      </c>
    </row>
    <row r="282" spans="1:4" s="3" customFormat="1" x14ac:dyDescent="0.25">
      <c r="A282" s="7" t="s">
        <v>256</v>
      </c>
      <c r="B282" s="16">
        <v>40128</v>
      </c>
      <c r="C282" s="16">
        <f t="shared" si="5"/>
        <v>3.8466032738773268E-5</v>
      </c>
    </row>
    <row r="283" spans="1:4" x14ac:dyDescent="0.25">
      <c r="A283" s="5" t="s">
        <v>257</v>
      </c>
      <c r="B283" s="10">
        <f>SUM(B284)</f>
        <v>148935</v>
      </c>
      <c r="C283" s="10">
        <f t="shared" si="5"/>
        <v>1.4276661149195566E-4</v>
      </c>
    </row>
    <row r="284" spans="1:4" s="3" customFormat="1" x14ac:dyDescent="0.25">
      <c r="A284" s="7" t="s">
        <v>258</v>
      </c>
      <c r="B284" s="16">
        <v>148935</v>
      </c>
      <c r="C284" s="16">
        <f t="shared" si="5"/>
        <v>1.4276661149195566E-4</v>
      </c>
    </row>
    <row r="285" spans="1:4" x14ac:dyDescent="0.25">
      <c r="A285" s="5" t="s">
        <v>259</v>
      </c>
      <c r="B285" s="10">
        <f>SUM(B286:B290)</f>
        <v>65336135.839999989</v>
      </c>
      <c r="C285" s="10">
        <f t="shared" si="5"/>
        <v>6.263013208349226E-2</v>
      </c>
    </row>
    <row r="286" spans="1:4" x14ac:dyDescent="0.25">
      <c r="A286" s="7" t="s">
        <v>260</v>
      </c>
      <c r="B286" s="16">
        <v>153727359.91</v>
      </c>
      <c r="C286" s="16">
        <f t="shared" si="5"/>
        <v>0.14736048791724585</v>
      </c>
    </row>
    <row r="287" spans="1:4" x14ac:dyDescent="0.25">
      <c r="A287" s="12" t="s">
        <v>466</v>
      </c>
      <c r="B287" s="16">
        <v>-6730330.1799999997</v>
      </c>
      <c r="C287" s="16">
        <f t="shared" si="5"/>
        <v>-6.4515824622865276E-3</v>
      </c>
    </row>
    <row r="288" spans="1:4" s="3" customFormat="1" x14ac:dyDescent="0.25">
      <c r="A288" s="12" t="s">
        <v>467</v>
      </c>
      <c r="B288" s="16">
        <v>-109677599.31</v>
      </c>
      <c r="C288" s="16">
        <f t="shared" si="5"/>
        <v>-0.10513512075778798</v>
      </c>
      <c r="D288" s="4"/>
    </row>
    <row r="289" spans="1:4" s="3" customFormat="1" x14ac:dyDescent="0.25">
      <c r="A289" s="7" t="s">
        <v>261</v>
      </c>
      <c r="B289" s="16">
        <v>28084078.68</v>
      </c>
      <c r="C289" s="16">
        <f t="shared" si="5"/>
        <v>2.6920930271709637E-2</v>
      </c>
      <c r="D289" s="4"/>
    </row>
    <row r="290" spans="1:4" s="3" customFormat="1" x14ac:dyDescent="0.25">
      <c r="A290" s="7" t="s">
        <v>262</v>
      </c>
      <c r="B290" s="16">
        <v>-67373.259999999995</v>
      </c>
      <c r="C290" s="16">
        <f t="shared" si="5"/>
        <v>-6.458288538870323E-5</v>
      </c>
      <c r="D290" s="4"/>
    </row>
    <row r="291" spans="1:4" s="3" customFormat="1" x14ac:dyDescent="0.25">
      <c r="A291" s="5" t="s">
        <v>263</v>
      </c>
      <c r="B291" s="10">
        <f>SUM(B292)</f>
        <v>396041650.25999999</v>
      </c>
      <c r="C291" s="10">
        <f t="shared" si="5"/>
        <v>0.3796389325363575</v>
      </c>
    </row>
    <row r="292" spans="1:4" s="3" customFormat="1" x14ac:dyDescent="0.25">
      <c r="A292" s="5" t="s">
        <v>264</v>
      </c>
      <c r="B292" s="10">
        <f>+B293+B300</f>
        <v>396041650.25999999</v>
      </c>
      <c r="C292" s="10">
        <f t="shared" si="5"/>
        <v>0.3796389325363575</v>
      </c>
      <c r="D292" s="4"/>
    </row>
    <row r="293" spans="1:4" x14ac:dyDescent="0.25">
      <c r="A293" s="5" t="s">
        <v>265</v>
      </c>
      <c r="B293" s="10">
        <f>SUM(B294:B299)</f>
        <v>395982281.86000001</v>
      </c>
      <c r="C293" s="10">
        <f t="shared" si="5"/>
        <v>0.37958202297649779</v>
      </c>
      <c r="D293" s="3"/>
    </row>
    <row r="294" spans="1:4" ht="24" x14ac:dyDescent="0.25">
      <c r="A294" s="7" t="s">
        <v>266</v>
      </c>
      <c r="B294" s="16">
        <v>9034910.4399999995</v>
      </c>
      <c r="C294" s="16">
        <f t="shared" si="5"/>
        <v>8.6607147322798148E-3</v>
      </c>
    </row>
    <row r="295" spans="1:4" s="3" customFormat="1" ht="24" x14ac:dyDescent="0.25">
      <c r="A295" s="7" t="s">
        <v>267</v>
      </c>
      <c r="B295" s="16">
        <v>2440348</v>
      </c>
      <c r="C295" s="16">
        <f t="shared" si="5"/>
        <v>2.3392769652611609E-3</v>
      </c>
    </row>
    <row r="296" spans="1:4" x14ac:dyDescent="0.25">
      <c r="A296" s="12" t="s">
        <v>468</v>
      </c>
      <c r="B296" s="16">
        <v>543</v>
      </c>
      <c r="C296" s="16">
        <f t="shared" ref="C296:C351" si="6">B296*$C$9/$B$9</f>
        <v>5.2051075999685719E-7</v>
      </c>
    </row>
    <row r="297" spans="1:4" x14ac:dyDescent="0.25">
      <c r="A297" s="7" t="s">
        <v>268</v>
      </c>
      <c r="B297" s="16">
        <v>180610.3</v>
      </c>
      <c r="C297" s="16">
        <f t="shared" si="6"/>
        <v>1.7313002673344452E-4</v>
      </c>
    </row>
    <row r="298" spans="1:4" s="3" customFormat="1" x14ac:dyDescent="0.25">
      <c r="A298" s="7" t="s">
        <v>269</v>
      </c>
      <c r="B298" s="17">
        <v>344623245.23000002</v>
      </c>
      <c r="C298" s="16">
        <f t="shared" si="6"/>
        <v>0.33035010550138227</v>
      </c>
      <c r="D298" s="4"/>
    </row>
    <row r="299" spans="1:4" s="3" customFormat="1" x14ac:dyDescent="0.25">
      <c r="A299" s="7" t="s">
        <v>270</v>
      </c>
      <c r="B299" s="16">
        <v>39702624.890000001</v>
      </c>
      <c r="C299" s="16">
        <f t="shared" si="6"/>
        <v>3.8058275240081103E-2</v>
      </c>
      <c r="D299" s="4"/>
    </row>
    <row r="300" spans="1:4" x14ac:dyDescent="0.25">
      <c r="A300" s="5" t="s">
        <v>271</v>
      </c>
      <c r="B300" s="10">
        <f>SUM(B301)</f>
        <v>59368.4</v>
      </c>
      <c r="C300" s="10">
        <f t="shared" si="6"/>
        <v>5.6909559859663749E-5</v>
      </c>
    </row>
    <row r="301" spans="1:4" x14ac:dyDescent="0.25">
      <c r="A301" s="7" t="s">
        <v>272</v>
      </c>
      <c r="B301" s="16">
        <v>59368.4</v>
      </c>
      <c r="C301" s="16">
        <f t="shared" si="6"/>
        <v>5.6909559859663749E-5</v>
      </c>
      <c r="D301" s="3"/>
    </row>
    <row r="302" spans="1:4" x14ac:dyDescent="0.25">
      <c r="A302" s="5" t="s">
        <v>273</v>
      </c>
      <c r="B302" s="10">
        <f>B303+B308+B310+B315+B317+B312</f>
        <v>630923291.57999992</v>
      </c>
      <c r="C302" s="10">
        <f t="shared" si="6"/>
        <v>0.60479256353595667</v>
      </c>
    </row>
    <row r="303" spans="1:4" x14ac:dyDescent="0.25">
      <c r="A303" s="5" t="s">
        <v>274</v>
      </c>
      <c r="B303" s="10">
        <f>SUM(B304:B307)</f>
        <v>1943906.1</v>
      </c>
      <c r="C303" s="10">
        <f t="shared" si="6"/>
        <v>1.8633960248131247E-3</v>
      </c>
    </row>
    <row r="304" spans="1:4" ht="24" x14ac:dyDescent="0.25">
      <c r="A304" s="7" t="s">
        <v>275</v>
      </c>
      <c r="B304" s="16">
        <v>306674.26</v>
      </c>
      <c r="C304" s="16">
        <f t="shared" si="6"/>
        <v>2.9397284004433475E-4</v>
      </c>
      <c r="D304" s="3"/>
    </row>
    <row r="305" spans="1:4" s="3" customFormat="1" ht="24" x14ac:dyDescent="0.25">
      <c r="A305" s="7" t="s">
        <v>276</v>
      </c>
      <c r="B305" s="16">
        <v>357094.53</v>
      </c>
      <c r="C305" s="16">
        <f t="shared" si="6"/>
        <v>3.4230487145675971E-4</v>
      </c>
      <c r="D305" s="4"/>
    </row>
    <row r="306" spans="1:4" ht="24" x14ac:dyDescent="0.25">
      <c r="A306" s="7" t="s">
        <v>277</v>
      </c>
      <c r="B306" s="16">
        <v>1279051.6100000001</v>
      </c>
      <c r="C306" s="16">
        <f t="shared" si="6"/>
        <v>1.2260775793670421E-3</v>
      </c>
    </row>
    <row r="307" spans="1:4" s="3" customFormat="1" x14ac:dyDescent="0.25">
      <c r="A307" s="12" t="s">
        <v>469</v>
      </c>
      <c r="B307" s="16">
        <v>1085.7</v>
      </c>
      <c r="C307" s="16">
        <f t="shared" si="6"/>
        <v>1.0407339449881911E-6</v>
      </c>
      <c r="D307" s="4"/>
    </row>
    <row r="308" spans="1:4" x14ac:dyDescent="0.25">
      <c r="A308" s="5" t="s">
        <v>278</v>
      </c>
      <c r="B308" s="10">
        <f>SUM(B309:B309)</f>
        <v>4085720.14</v>
      </c>
      <c r="C308" s="10">
        <f t="shared" si="6"/>
        <v>3.9165033060881505E-3</v>
      </c>
    </row>
    <row r="309" spans="1:4" x14ac:dyDescent="0.25">
      <c r="A309" s="7" t="s">
        <v>279</v>
      </c>
      <c r="B309" s="16">
        <v>4085720.14</v>
      </c>
      <c r="C309" s="16">
        <f t="shared" si="6"/>
        <v>3.9165033060881505E-3</v>
      </c>
    </row>
    <row r="310" spans="1:4" x14ac:dyDescent="0.25">
      <c r="A310" s="5" t="s">
        <v>280</v>
      </c>
      <c r="B310" s="10">
        <f>SUM(B311)</f>
        <v>64657.88</v>
      </c>
      <c r="C310" s="10">
        <f t="shared" si="6"/>
        <v>6.1979967327045285E-5</v>
      </c>
    </row>
    <row r="311" spans="1:4" x14ac:dyDescent="0.25">
      <c r="A311" s="7" t="s">
        <v>281</v>
      </c>
      <c r="B311" s="16">
        <v>64657.88</v>
      </c>
      <c r="C311" s="16">
        <f t="shared" si="6"/>
        <v>6.1979967327045285E-5</v>
      </c>
    </row>
    <row r="312" spans="1:4" x14ac:dyDescent="0.25">
      <c r="A312" s="5" t="s">
        <v>282</v>
      </c>
      <c r="B312" s="10">
        <f>SUM(B313:B314)</f>
        <v>1430928.16</v>
      </c>
      <c r="C312" s="10">
        <f t="shared" si="6"/>
        <v>1.3716639117173194E-3</v>
      </c>
    </row>
    <row r="313" spans="1:4" x14ac:dyDescent="0.25">
      <c r="A313" s="11" t="s">
        <v>470</v>
      </c>
      <c r="B313" s="16">
        <v>178928.16</v>
      </c>
      <c r="C313" s="16">
        <f t="shared" si="6"/>
        <v>1.715175553341423E-4</v>
      </c>
    </row>
    <row r="314" spans="1:4" s="3" customFormat="1" x14ac:dyDescent="0.25">
      <c r="A314" s="11" t="s">
        <v>471</v>
      </c>
      <c r="B314" s="16">
        <v>1252000</v>
      </c>
      <c r="C314" s="16">
        <f t="shared" si="6"/>
        <v>1.2001463563831771E-3</v>
      </c>
    </row>
    <row r="315" spans="1:4" x14ac:dyDescent="0.25">
      <c r="A315" s="5" t="s">
        <v>283</v>
      </c>
      <c r="B315" s="10">
        <f>SUM(B316)</f>
        <v>1606</v>
      </c>
      <c r="C315" s="10">
        <f t="shared" si="6"/>
        <v>1.5394848629004652E-6</v>
      </c>
    </row>
    <row r="316" spans="1:4" x14ac:dyDescent="0.25">
      <c r="A316" s="7" t="s">
        <v>284</v>
      </c>
      <c r="B316" s="16">
        <v>1606</v>
      </c>
      <c r="C316" s="16">
        <f t="shared" si="6"/>
        <v>1.5394848629004652E-6</v>
      </c>
      <c r="D316" s="3"/>
    </row>
    <row r="317" spans="1:4" s="3" customFormat="1" x14ac:dyDescent="0.25">
      <c r="A317" s="5" t="s">
        <v>280</v>
      </c>
      <c r="B317" s="10">
        <f>SUM(B318:B338)</f>
        <v>623396473.29999995</v>
      </c>
      <c r="C317" s="10">
        <f t="shared" si="6"/>
        <v>0.59757748084114815</v>
      </c>
      <c r="D317" s="4"/>
    </row>
    <row r="318" spans="1:4" ht="24" x14ac:dyDescent="0.25">
      <c r="A318" s="7" t="s">
        <v>285</v>
      </c>
      <c r="B318" s="16">
        <v>31520692.510000002</v>
      </c>
      <c r="C318" s="16">
        <f t="shared" si="6"/>
        <v>3.0215211075519971E-2</v>
      </c>
    </row>
    <row r="319" spans="1:4" x14ac:dyDescent="0.25">
      <c r="A319" s="12" t="s">
        <v>286</v>
      </c>
      <c r="B319" s="17">
        <v>3165803.93</v>
      </c>
      <c r="C319" s="16">
        <f t="shared" si="6"/>
        <v>3.0346869421829415E-3</v>
      </c>
    </row>
    <row r="320" spans="1:4" x14ac:dyDescent="0.25">
      <c r="A320" s="12" t="s">
        <v>287</v>
      </c>
      <c r="B320" s="19">
        <v>349833.24</v>
      </c>
      <c r="C320" s="16">
        <f t="shared" si="6"/>
        <v>3.3534431975057628E-4</v>
      </c>
    </row>
    <row r="321" spans="1:4" x14ac:dyDescent="0.25">
      <c r="A321" s="12" t="s">
        <v>288</v>
      </c>
      <c r="B321" s="17">
        <v>4536344.55</v>
      </c>
      <c r="C321" s="16">
        <f t="shared" si="6"/>
        <v>4.3484643634035007E-3</v>
      </c>
    </row>
    <row r="322" spans="1:4" x14ac:dyDescent="0.25">
      <c r="A322" s="12" t="s">
        <v>472</v>
      </c>
      <c r="B322" s="17">
        <v>8208000</v>
      </c>
      <c r="C322" s="16">
        <f t="shared" si="6"/>
        <v>7.8680521511127147E-3</v>
      </c>
      <c r="D322" s="3"/>
    </row>
    <row r="323" spans="1:4" x14ac:dyDescent="0.25">
      <c r="A323" s="12" t="s">
        <v>447</v>
      </c>
      <c r="B323" s="17">
        <v>400000</v>
      </c>
      <c r="C323" s="16">
        <f t="shared" si="6"/>
        <v>3.8343334069750067E-4</v>
      </c>
      <c r="D323" s="3"/>
    </row>
    <row r="324" spans="1:4" x14ac:dyDescent="0.25">
      <c r="A324" s="9" t="s">
        <v>289</v>
      </c>
      <c r="B324" s="16">
        <v>736280</v>
      </c>
      <c r="C324" s="16">
        <f t="shared" si="6"/>
        <v>7.057857502218895E-4</v>
      </c>
    </row>
    <row r="325" spans="1:4" x14ac:dyDescent="0.25">
      <c r="A325" s="7" t="s">
        <v>290</v>
      </c>
      <c r="B325" s="16">
        <v>2588824</v>
      </c>
      <c r="C325" s="16">
        <f t="shared" si="6"/>
        <v>2.4816035869946662E-3</v>
      </c>
    </row>
    <row r="326" spans="1:4" x14ac:dyDescent="0.25">
      <c r="A326" s="7" t="s">
        <v>291</v>
      </c>
      <c r="B326" s="16">
        <v>1937175</v>
      </c>
      <c r="C326" s="16">
        <f t="shared" si="6"/>
        <v>1.8569437044142021E-3</v>
      </c>
    </row>
    <row r="327" spans="1:4" s="3" customFormat="1" x14ac:dyDescent="0.25">
      <c r="A327" s="7" t="s">
        <v>292</v>
      </c>
      <c r="B327" s="16">
        <v>1244</v>
      </c>
      <c r="C327" s="16">
        <f t="shared" si="6"/>
        <v>1.1924776895692272E-6</v>
      </c>
      <c r="D327" s="4"/>
    </row>
    <row r="328" spans="1:4" x14ac:dyDescent="0.25">
      <c r="A328" s="7" t="s">
        <v>293</v>
      </c>
      <c r="B328" s="16">
        <v>943537</v>
      </c>
      <c r="C328" s="16">
        <f t="shared" si="6"/>
        <v>9.0445885995424423E-4</v>
      </c>
    </row>
    <row r="329" spans="1:4" s="3" customFormat="1" x14ac:dyDescent="0.25">
      <c r="A329" s="11" t="s">
        <v>294</v>
      </c>
      <c r="B329" s="19">
        <v>2120900</v>
      </c>
      <c r="C329" s="17">
        <f>B329*$C$9/$B$9</f>
        <v>2.0330594307133229E-3</v>
      </c>
      <c r="D329" s="4"/>
    </row>
    <row r="330" spans="1:4" x14ac:dyDescent="0.25">
      <c r="A330" s="12" t="s">
        <v>295</v>
      </c>
      <c r="B330" s="17">
        <v>1867890.04</v>
      </c>
      <c r="C330" s="17">
        <f t="shared" si="6"/>
        <v>1.7905282952319704E-3</v>
      </c>
    </row>
    <row r="331" spans="1:4" x14ac:dyDescent="0.25">
      <c r="A331" s="12" t="s">
        <v>296</v>
      </c>
      <c r="B331" s="17">
        <v>20083473.010000002</v>
      </c>
      <c r="C331" s="17">
        <f t="shared" si="6"/>
        <v>1.9251682872580975E-2</v>
      </c>
    </row>
    <row r="332" spans="1:4" x14ac:dyDescent="0.25">
      <c r="A332" s="12" t="s">
        <v>473</v>
      </c>
      <c r="B332" s="17">
        <v>946782.37</v>
      </c>
      <c r="C332" s="17">
        <f t="shared" si="6"/>
        <v>9.0756981760649292E-4</v>
      </c>
    </row>
    <row r="333" spans="1:4" x14ac:dyDescent="0.25">
      <c r="A333" s="12" t="s">
        <v>474</v>
      </c>
      <c r="B333" s="17">
        <v>26540.65</v>
      </c>
      <c r="C333" s="17">
        <f t="shared" si="6"/>
        <v>2.5441425234457803E-5</v>
      </c>
      <c r="D333" s="3"/>
    </row>
    <row r="334" spans="1:4" x14ac:dyDescent="0.25">
      <c r="A334" s="12" t="s">
        <v>297</v>
      </c>
      <c r="B334" s="17">
        <v>17948</v>
      </c>
      <c r="C334" s="17">
        <f t="shared" si="6"/>
        <v>1.7204653997096854E-5</v>
      </c>
    </row>
    <row r="335" spans="1:4" x14ac:dyDescent="0.25">
      <c r="A335" s="12" t="s">
        <v>298</v>
      </c>
      <c r="B335" s="17">
        <v>2200</v>
      </c>
      <c r="C335" s="17">
        <f t="shared" si="6"/>
        <v>2.1088833738362536E-6</v>
      </c>
      <c r="D335" s="3"/>
    </row>
    <row r="336" spans="1:4" s="3" customFormat="1" x14ac:dyDescent="0.25">
      <c r="A336" s="11" t="s">
        <v>299</v>
      </c>
      <c r="B336" s="17">
        <v>4665</v>
      </c>
      <c r="C336" s="17">
        <f t="shared" si="6"/>
        <v>4.4717913358846019E-6</v>
      </c>
      <c r="D336" s="4"/>
    </row>
    <row r="337" spans="1:4" s="3" customFormat="1" x14ac:dyDescent="0.25">
      <c r="A337" s="11" t="s">
        <v>475</v>
      </c>
      <c r="B337" s="17">
        <v>228</v>
      </c>
      <c r="C337" s="17">
        <f t="shared" si="6"/>
        <v>2.1855700419757539E-7</v>
      </c>
    </row>
    <row r="338" spans="1:4" x14ac:dyDescent="0.25">
      <c r="A338" s="12" t="s">
        <v>452</v>
      </c>
      <c r="B338" s="17">
        <v>543938112</v>
      </c>
      <c r="C338" s="17">
        <f t="shared" si="6"/>
        <v>0.52141001854212821</v>
      </c>
      <c r="D338" s="3"/>
    </row>
    <row r="339" spans="1:4" x14ac:dyDescent="0.25">
      <c r="A339" s="5" t="s">
        <v>300</v>
      </c>
      <c r="B339" s="10">
        <f>+B340+B342</f>
        <v>21049036.370000001</v>
      </c>
      <c r="C339" s="10">
        <f t="shared" si="6"/>
        <v>2.0177255834530734E-2</v>
      </c>
      <c r="D339" s="3"/>
    </row>
    <row r="340" spans="1:4" x14ac:dyDescent="0.25">
      <c r="A340" s="5" t="s">
        <v>301</v>
      </c>
      <c r="B340" s="10">
        <f>+B341</f>
        <v>90000</v>
      </c>
      <c r="C340" s="10">
        <f t="shared" si="6"/>
        <v>8.627250165693766E-5</v>
      </c>
    </row>
    <row r="341" spans="1:4" x14ac:dyDescent="0.25">
      <c r="A341" s="7" t="s">
        <v>302</v>
      </c>
      <c r="B341" s="16">
        <v>90000</v>
      </c>
      <c r="C341" s="17">
        <f>B341*$C$9/$B$9</f>
        <v>8.627250165693766E-5</v>
      </c>
      <c r="D341" s="3"/>
    </row>
    <row r="342" spans="1:4" x14ac:dyDescent="0.25">
      <c r="A342" s="5" t="s">
        <v>303</v>
      </c>
      <c r="B342" s="10">
        <f>+B343</f>
        <v>20959036.370000001</v>
      </c>
      <c r="C342" s="10">
        <f t="shared" si="6"/>
        <v>2.0090983332873794E-2</v>
      </c>
    </row>
    <row r="343" spans="1:4" x14ac:dyDescent="0.25">
      <c r="A343" s="7" t="s">
        <v>304</v>
      </c>
      <c r="B343" s="16">
        <v>20959036.370000001</v>
      </c>
      <c r="C343" s="17">
        <f t="shared" si="6"/>
        <v>2.0090983332873794E-2</v>
      </c>
    </row>
    <row r="344" spans="1:4" x14ac:dyDescent="0.25">
      <c r="A344" s="5" t="s">
        <v>305</v>
      </c>
      <c r="B344" s="10">
        <f>B345+B358+B379+B475</f>
        <v>96300251989.039993</v>
      </c>
      <c r="C344" s="10">
        <f t="shared" si="6"/>
        <v>92.311818325421854</v>
      </c>
    </row>
    <row r="345" spans="1:4" s="3" customFormat="1" x14ac:dyDescent="0.25">
      <c r="A345" s="5" t="s">
        <v>306</v>
      </c>
      <c r="B345" s="10">
        <f>B346+B356</f>
        <v>40468542360.439995</v>
      </c>
      <c r="C345" s="10">
        <f t="shared" si="6"/>
        <v>38.792470976054567</v>
      </c>
      <c r="D345" s="4"/>
    </row>
    <row r="346" spans="1:4" x14ac:dyDescent="0.25">
      <c r="A346" s="5" t="s">
        <v>307</v>
      </c>
      <c r="B346" s="10">
        <f>SUM(B347:B355)</f>
        <v>40467198143.809998</v>
      </c>
      <c r="C346" s="10">
        <f t="shared" si="6"/>
        <v>38.791182432371919</v>
      </c>
      <c r="D346" s="3"/>
    </row>
    <row r="347" spans="1:4" s="3" customFormat="1" x14ac:dyDescent="0.25">
      <c r="A347" s="7" t="s">
        <v>308</v>
      </c>
      <c r="B347" s="16">
        <v>31734716841.599998</v>
      </c>
      <c r="C347" s="16">
        <f t="shared" si="6"/>
        <v>30.420371236659815</v>
      </c>
      <c r="D347" s="4"/>
    </row>
    <row r="348" spans="1:4" x14ac:dyDescent="0.25">
      <c r="A348" s="7" t="s">
        <v>309</v>
      </c>
      <c r="B348" s="16">
        <v>1750271608</v>
      </c>
      <c r="C348" s="16">
        <f t="shared" si="6"/>
        <v>1.6777812244585659</v>
      </c>
      <c r="D348" s="3"/>
    </row>
    <row r="349" spans="1:4" s="3" customFormat="1" ht="36" x14ac:dyDescent="0.25">
      <c r="A349" s="7" t="s">
        <v>310</v>
      </c>
      <c r="B349" s="16">
        <v>3662910698</v>
      </c>
      <c r="C349" s="16">
        <f t="shared" si="6"/>
        <v>3.511205214026885</v>
      </c>
      <c r="D349" s="4"/>
    </row>
    <row r="350" spans="1:4" s="3" customFormat="1" ht="24" x14ac:dyDescent="0.25">
      <c r="A350" s="7" t="s">
        <v>311</v>
      </c>
      <c r="B350" s="16">
        <v>94659036</v>
      </c>
      <c r="C350" s="16">
        <f t="shared" si="6"/>
        <v>9.0738576001712451E-2</v>
      </c>
    </row>
    <row r="351" spans="1:4" s="3" customFormat="1" x14ac:dyDescent="0.25">
      <c r="A351" s="7" t="s">
        <v>312</v>
      </c>
      <c r="B351" s="16">
        <v>611409451</v>
      </c>
      <c r="C351" s="16">
        <f t="shared" si="6"/>
        <v>0.58608692082738711</v>
      </c>
    </row>
    <row r="352" spans="1:4" ht="24" x14ac:dyDescent="0.25">
      <c r="A352" s="7" t="s">
        <v>313</v>
      </c>
      <c r="B352" s="16">
        <v>366608256.20999998</v>
      </c>
      <c r="C352" s="16">
        <f t="shared" ref="C352:C413" si="7">B352*$C$9/$B$9</f>
        <v>0.35142457101471386</v>
      </c>
      <c r="D352" s="3"/>
    </row>
    <row r="353" spans="1:4" x14ac:dyDescent="0.25">
      <c r="A353" s="7" t="s">
        <v>314</v>
      </c>
      <c r="B353" s="16">
        <v>1348653222</v>
      </c>
      <c r="C353" s="16">
        <f t="shared" si="7"/>
        <v>1.29279652588477</v>
      </c>
      <c r="D353" s="3"/>
    </row>
    <row r="354" spans="1:4" s="3" customFormat="1" ht="24" x14ac:dyDescent="0.25">
      <c r="A354" s="7" t="s">
        <v>315</v>
      </c>
      <c r="B354" s="16">
        <v>861345902</v>
      </c>
      <c r="C354" s="16">
        <f t="shared" si="7"/>
        <v>0.82567184174990504</v>
      </c>
    </row>
    <row r="355" spans="1:4" s="3" customFormat="1" ht="24" x14ac:dyDescent="0.25">
      <c r="A355" s="7" t="s">
        <v>316</v>
      </c>
      <c r="B355" s="16">
        <v>36623129</v>
      </c>
      <c r="C355" s="16">
        <f t="shared" si="7"/>
        <v>3.5106321748163791E-2</v>
      </c>
      <c r="D355" s="4"/>
    </row>
    <row r="356" spans="1:4" x14ac:dyDescent="0.25">
      <c r="A356" s="5" t="s">
        <v>317</v>
      </c>
      <c r="B356" s="10">
        <f>SUM(B357)</f>
        <v>1344216.63</v>
      </c>
      <c r="C356" s="10">
        <f t="shared" si="7"/>
        <v>1.2885436826550905E-3</v>
      </c>
    </row>
    <row r="357" spans="1:4" x14ac:dyDescent="0.25">
      <c r="A357" s="7" t="s">
        <v>318</v>
      </c>
      <c r="B357" s="16">
        <v>1344216.63</v>
      </c>
      <c r="C357" s="16">
        <f t="shared" si="7"/>
        <v>1.2885436826550905E-3</v>
      </c>
    </row>
    <row r="358" spans="1:4" x14ac:dyDescent="0.25">
      <c r="A358" s="5" t="s">
        <v>319</v>
      </c>
      <c r="B358" s="10">
        <f>B359+B363+B365+B371+B373+B376</f>
        <v>41521072154.129997</v>
      </c>
      <c r="C358" s="10">
        <f t="shared" si="7"/>
        <v>39.801408513500085</v>
      </c>
    </row>
    <row r="359" spans="1:4" x14ac:dyDescent="0.25">
      <c r="A359" s="5" t="s">
        <v>320</v>
      </c>
      <c r="B359" s="10">
        <f>SUM(B360:B362)</f>
        <v>23909402295.860001</v>
      </c>
      <c r="C359" s="10">
        <f t="shared" si="7"/>
        <v>22.919154990955231</v>
      </c>
    </row>
    <row r="360" spans="1:4" s="3" customFormat="1" x14ac:dyDescent="0.25">
      <c r="A360" s="7" t="s">
        <v>321</v>
      </c>
      <c r="B360" s="16">
        <v>22469036711.860001</v>
      </c>
      <c r="C360" s="16">
        <f t="shared" si="7"/>
        <v>21.538444521708165</v>
      </c>
    </row>
    <row r="361" spans="1:4" x14ac:dyDescent="0.25">
      <c r="A361" s="7" t="s">
        <v>322</v>
      </c>
      <c r="B361" s="16">
        <v>875274531</v>
      </c>
      <c r="C361" s="16">
        <f t="shared" si="7"/>
        <v>0.83902359362192036</v>
      </c>
    </row>
    <row r="362" spans="1:4" s="3" customFormat="1" x14ac:dyDescent="0.25">
      <c r="A362" s="7" t="s">
        <v>323</v>
      </c>
      <c r="B362" s="16">
        <v>565091053</v>
      </c>
      <c r="C362" s="16">
        <f t="shared" si="7"/>
        <v>0.54168687562514606</v>
      </c>
      <c r="D362" s="4"/>
    </row>
    <row r="363" spans="1:4" x14ac:dyDescent="0.25">
      <c r="A363" s="5" t="s">
        <v>324</v>
      </c>
      <c r="B363" s="10">
        <f>SUM(B364)</f>
        <v>4074782619.3499999</v>
      </c>
      <c r="C363" s="10">
        <f t="shared" si="7"/>
        <v>3.906018780883707</v>
      </c>
    </row>
    <row r="364" spans="1:4" s="3" customFormat="1" x14ac:dyDescent="0.25">
      <c r="A364" s="7" t="s">
        <v>325</v>
      </c>
      <c r="B364" s="16">
        <v>4074782619.3499999</v>
      </c>
      <c r="C364" s="16">
        <f t="shared" si="7"/>
        <v>3.906018780883707</v>
      </c>
      <c r="D364" s="4"/>
    </row>
    <row r="365" spans="1:4" s="3" customFormat="1" x14ac:dyDescent="0.25">
      <c r="A365" s="5" t="s">
        <v>326</v>
      </c>
      <c r="B365" s="10">
        <f>SUM(B366:B370)</f>
        <v>2059107492</v>
      </c>
      <c r="C365" s="10">
        <f t="shared" si="7"/>
        <v>1.9738261612820305</v>
      </c>
      <c r="D365" s="4"/>
    </row>
    <row r="366" spans="1:4" s="3" customFormat="1" x14ac:dyDescent="0.25">
      <c r="A366" s="7" t="s">
        <v>327</v>
      </c>
      <c r="B366" s="16">
        <v>743064395</v>
      </c>
      <c r="C366" s="16">
        <f t="shared" si="7"/>
        <v>0.71228915832054307</v>
      </c>
      <c r="D366" s="4"/>
    </row>
    <row r="367" spans="1:4" s="3" customFormat="1" x14ac:dyDescent="0.25">
      <c r="A367" s="7" t="s">
        <v>328</v>
      </c>
      <c r="B367" s="16">
        <v>531785566</v>
      </c>
      <c r="C367" s="16">
        <f t="shared" si="7"/>
        <v>0.50976079026522814</v>
      </c>
      <c r="D367" s="4"/>
    </row>
    <row r="368" spans="1:4" s="3" customFormat="1" x14ac:dyDescent="0.25">
      <c r="A368" s="7" t="s">
        <v>329</v>
      </c>
      <c r="B368" s="16">
        <v>473739398</v>
      </c>
      <c r="C368" s="16">
        <f t="shared" si="7"/>
        <v>0.45411869998790716</v>
      </c>
      <c r="D368" s="4"/>
    </row>
    <row r="369" spans="1:4" x14ac:dyDescent="0.25">
      <c r="A369" s="7" t="s">
        <v>330</v>
      </c>
      <c r="B369" s="16">
        <v>31354162</v>
      </c>
      <c r="C369" s="16">
        <f t="shared" si="7"/>
        <v>3.0055577701076572E-2</v>
      </c>
    </row>
    <row r="370" spans="1:4" x14ac:dyDescent="0.25">
      <c r="A370" s="7" t="s">
        <v>331</v>
      </c>
      <c r="B370" s="16">
        <v>279163971</v>
      </c>
      <c r="C370" s="16">
        <f t="shared" si="7"/>
        <v>0.26760193500727553</v>
      </c>
    </row>
    <row r="371" spans="1:4" x14ac:dyDescent="0.25">
      <c r="A371" s="5" t="s">
        <v>332</v>
      </c>
      <c r="B371" s="10">
        <f>SUM(B372)</f>
        <v>281164042.92000002</v>
      </c>
      <c r="C371" s="10">
        <f t="shared" si="7"/>
        <v>0.26951917065207764</v>
      </c>
    </row>
    <row r="372" spans="1:4" x14ac:dyDescent="0.25">
      <c r="A372" s="7" t="s">
        <v>333</v>
      </c>
      <c r="B372" s="16">
        <v>281164042.92000002</v>
      </c>
      <c r="C372" s="16">
        <f t="shared" si="7"/>
        <v>0.26951917065207764</v>
      </c>
    </row>
    <row r="373" spans="1:4" x14ac:dyDescent="0.25">
      <c r="A373" s="5" t="s">
        <v>334</v>
      </c>
      <c r="B373" s="10">
        <f>SUM(B374:B375)</f>
        <v>2879685966</v>
      </c>
      <c r="C373" s="10">
        <f t="shared" si="7"/>
        <v>2.7604190252577232</v>
      </c>
    </row>
    <row r="374" spans="1:4" s="3" customFormat="1" ht="24" x14ac:dyDescent="0.25">
      <c r="A374" s="7" t="s">
        <v>335</v>
      </c>
      <c r="B374" s="16">
        <v>268695139</v>
      </c>
      <c r="C374" s="16">
        <f t="shared" si="7"/>
        <v>0.25756668693987328</v>
      </c>
    </row>
    <row r="375" spans="1:4" ht="24" x14ac:dyDescent="0.25">
      <c r="A375" s="7" t="s">
        <v>336</v>
      </c>
      <c r="B375" s="16">
        <v>2610990827</v>
      </c>
      <c r="C375" s="16">
        <f t="shared" si="7"/>
        <v>2.50285233831785</v>
      </c>
    </row>
    <row r="376" spans="1:4" x14ac:dyDescent="0.25">
      <c r="A376" s="5" t="s">
        <v>337</v>
      </c>
      <c r="B376" s="10">
        <f>SUM(B377:B378)</f>
        <v>8316929738</v>
      </c>
      <c r="C376" s="10">
        <f t="shared" si="7"/>
        <v>7.9724703844693225</v>
      </c>
    </row>
    <row r="377" spans="1:4" x14ac:dyDescent="0.25">
      <c r="A377" s="7" t="s">
        <v>338</v>
      </c>
      <c r="B377" s="16">
        <v>3855358632</v>
      </c>
      <c r="C377" s="16">
        <f t="shared" si="7"/>
        <v>3.6956825996367653</v>
      </c>
    </row>
    <row r="378" spans="1:4" ht="36" x14ac:dyDescent="0.25">
      <c r="A378" s="7" t="s">
        <v>339</v>
      </c>
      <c r="B378" s="16">
        <v>4461571106</v>
      </c>
      <c r="C378" s="16">
        <f t="shared" si="7"/>
        <v>4.2767877848325577</v>
      </c>
    </row>
    <row r="379" spans="1:4" x14ac:dyDescent="0.25">
      <c r="A379" s="5" t="s">
        <v>340</v>
      </c>
      <c r="B379" s="10">
        <f>B380+B432+B439+B443+B446+B461+B464+B467+B469</f>
        <v>13323069058.989998</v>
      </c>
      <c r="C379" s="10">
        <f t="shared" si="7"/>
        <v>12.771272194080105</v>
      </c>
    </row>
    <row r="380" spans="1:4" x14ac:dyDescent="0.25">
      <c r="A380" s="5" t="s">
        <v>341</v>
      </c>
      <c r="B380" s="10">
        <f>SUM(B381:B431)</f>
        <v>8947789103.6000004</v>
      </c>
      <c r="C380" s="10">
        <f t="shared" si="7"/>
        <v>8.5772016696251079</v>
      </c>
      <c r="D380" s="3"/>
    </row>
    <row r="381" spans="1:4" x14ac:dyDescent="0.25">
      <c r="A381" s="7" t="s">
        <v>342</v>
      </c>
      <c r="B381" s="16">
        <v>804547465</v>
      </c>
      <c r="C381" s="16">
        <f t="shared" si="7"/>
        <v>0.77122580563663878</v>
      </c>
      <c r="D381" s="3"/>
    </row>
    <row r="382" spans="1:4" ht="24" x14ac:dyDescent="0.25">
      <c r="A382" s="7" t="s">
        <v>451</v>
      </c>
      <c r="B382" s="16">
        <v>617713893</v>
      </c>
      <c r="C382" s="16">
        <f t="shared" si="7"/>
        <v>0.59213025397062125</v>
      </c>
      <c r="D382" s="3"/>
    </row>
    <row r="383" spans="1:4" ht="24" x14ac:dyDescent="0.25">
      <c r="A383" s="7" t="s">
        <v>343</v>
      </c>
      <c r="B383" s="16">
        <v>179143235</v>
      </c>
      <c r="C383" s="16">
        <f t="shared" si="7"/>
        <v>0.17172372264851857</v>
      </c>
      <c r="D383" s="3"/>
    </row>
    <row r="384" spans="1:4" x14ac:dyDescent="0.25">
      <c r="A384" s="7" t="s">
        <v>344</v>
      </c>
      <c r="B384" s="16">
        <v>44337606</v>
      </c>
      <c r="C384" s="16">
        <f t="shared" si="7"/>
        <v>4.2501290967773879E-2</v>
      </c>
      <c r="D384" s="3"/>
    </row>
    <row r="385" spans="1:4" s="3" customFormat="1" x14ac:dyDescent="0.25">
      <c r="A385" s="7" t="s">
        <v>345</v>
      </c>
      <c r="B385" s="16">
        <v>21213775</v>
      </c>
      <c r="C385" s="16">
        <f t="shared" si="7"/>
        <v>2.0335171542637805E-2</v>
      </c>
    </row>
    <row r="386" spans="1:4" s="3" customFormat="1" ht="36" x14ac:dyDescent="0.25">
      <c r="A386" s="13" t="s">
        <v>346</v>
      </c>
      <c r="B386" s="16">
        <v>2356023029</v>
      </c>
      <c r="C386" s="16">
        <f t="shared" si="7"/>
        <v>2.2584444519242863</v>
      </c>
      <c r="D386" s="4"/>
    </row>
    <row r="387" spans="1:4" s="3" customFormat="1" x14ac:dyDescent="0.25">
      <c r="A387" s="7" t="s">
        <v>347</v>
      </c>
      <c r="B387" s="16">
        <v>5697289</v>
      </c>
      <c r="C387" s="16">
        <f t="shared" si="7"/>
        <v>5.4613263854728072E-3</v>
      </c>
      <c r="D387" s="4"/>
    </row>
    <row r="388" spans="1:4" s="3" customFormat="1" x14ac:dyDescent="0.25">
      <c r="A388" s="9" t="s">
        <v>348</v>
      </c>
      <c r="B388" s="16">
        <v>37682249</v>
      </c>
      <c r="C388" s="16">
        <f t="shared" si="7"/>
        <v>3.6121576547662633E-2</v>
      </c>
    </row>
    <row r="389" spans="1:4" x14ac:dyDescent="0.25">
      <c r="A389" s="9" t="s">
        <v>349</v>
      </c>
      <c r="B389" s="16">
        <v>17334254</v>
      </c>
      <c r="C389" s="16">
        <f t="shared" si="7"/>
        <v>1.6616327299297535E-2</v>
      </c>
      <c r="D389" s="3"/>
    </row>
    <row r="390" spans="1:4" x14ac:dyDescent="0.25">
      <c r="A390" s="9" t="s">
        <v>350</v>
      </c>
      <c r="B390" s="16">
        <v>6363579</v>
      </c>
      <c r="C390" s="16">
        <f t="shared" si="7"/>
        <v>6.1000208869061521E-3</v>
      </c>
      <c r="D390" s="3"/>
    </row>
    <row r="391" spans="1:4" x14ac:dyDescent="0.25">
      <c r="A391" s="9" t="s">
        <v>351</v>
      </c>
      <c r="B391" s="16">
        <v>8634461</v>
      </c>
      <c r="C391" s="16">
        <f t="shared" si="7"/>
        <v>8.2768505658807057E-3</v>
      </c>
      <c r="D391" s="3"/>
    </row>
    <row r="392" spans="1:4" s="3" customFormat="1" x14ac:dyDescent="0.25">
      <c r="A392" s="9" t="s">
        <v>450</v>
      </c>
      <c r="B392" s="16">
        <v>395028</v>
      </c>
      <c r="C392" s="16">
        <f t="shared" si="7"/>
        <v>3.7866726427263075E-4</v>
      </c>
    </row>
    <row r="393" spans="1:4" x14ac:dyDescent="0.25">
      <c r="A393" s="9" t="s">
        <v>352</v>
      </c>
      <c r="B393" s="16">
        <v>16657125</v>
      </c>
      <c r="C393" s="16">
        <f t="shared" si="7"/>
        <v>1.596724271291464E-2</v>
      </c>
      <c r="D393" s="3"/>
    </row>
    <row r="394" spans="1:4" x14ac:dyDescent="0.25">
      <c r="A394" s="9" t="s">
        <v>353</v>
      </c>
      <c r="B394" s="16">
        <v>62712643.75</v>
      </c>
      <c r="C394" s="16">
        <f t="shared" si="7"/>
        <v>6.0115296242586845E-2</v>
      </c>
    </row>
    <row r="395" spans="1:4" x14ac:dyDescent="0.25">
      <c r="A395" s="9" t="s">
        <v>449</v>
      </c>
      <c r="B395" s="16">
        <v>15867417</v>
      </c>
      <c r="C395" s="16">
        <f t="shared" si="7"/>
        <v>1.5210241771375786E-2</v>
      </c>
    </row>
    <row r="396" spans="1:4" x14ac:dyDescent="0.25">
      <c r="A396" s="9" t="s">
        <v>354</v>
      </c>
      <c r="B396" s="16">
        <v>45480237</v>
      </c>
      <c r="C396" s="16">
        <f t="shared" si="7"/>
        <v>4.3596598021560191E-2</v>
      </c>
    </row>
    <row r="397" spans="1:4" ht="24" x14ac:dyDescent="0.25">
      <c r="A397" s="9" t="s">
        <v>355</v>
      </c>
      <c r="B397" s="16">
        <v>54696</v>
      </c>
      <c r="C397" s="16">
        <f t="shared" si="7"/>
        <v>5.2430675006976242E-5</v>
      </c>
      <c r="D397" s="3"/>
    </row>
    <row r="398" spans="1:4" s="3" customFormat="1" x14ac:dyDescent="0.25">
      <c r="A398" s="11" t="s">
        <v>476</v>
      </c>
      <c r="B398" s="16">
        <v>66506655</v>
      </c>
      <c r="C398" s="16">
        <f t="shared" si="7"/>
        <v>6.3752172263165346E-2</v>
      </c>
    </row>
    <row r="399" spans="1:4" s="3" customFormat="1" ht="36" x14ac:dyDescent="0.25">
      <c r="A399" s="11" t="s">
        <v>372</v>
      </c>
      <c r="B399" s="16">
        <v>105064682.72</v>
      </c>
      <c r="C399" s="16">
        <f t="shared" si="7"/>
        <v>0.10071325571163144</v>
      </c>
    </row>
    <row r="400" spans="1:4" s="3" customFormat="1" ht="36" x14ac:dyDescent="0.25">
      <c r="A400" s="11" t="s">
        <v>373</v>
      </c>
      <c r="B400" s="16">
        <v>148586194.62</v>
      </c>
      <c r="C400" s="16">
        <f t="shared" si="7"/>
        <v>0.142432252461689</v>
      </c>
    </row>
    <row r="401" spans="1:4" s="3" customFormat="1" ht="36" x14ac:dyDescent="0.25">
      <c r="A401" s="11" t="s">
        <v>374</v>
      </c>
      <c r="B401" s="16">
        <v>104939242.75</v>
      </c>
      <c r="C401" s="16">
        <f t="shared" si="7"/>
        <v>0.1005930110447462</v>
      </c>
    </row>
    <row r="402" spans="1:4" s="3" customFormat="1" ht="36" x14ac:dyDescent="0.25">
      <c r="A402" s="11" t="s">
        <v>356</v>
      </c>
      <c r="B402" s="16">
        <v>104620561.79000001</v>
      </c>
      <c r="C402" s="16">
        <f t="shared" si="7"/>
        <v>0.10028752878197247</v>
      </c>
    </row>
    <row r="403" spans="1:4" s="3" customFormat="1" ht="36" x14ac:dyDescent="0.25">
      <c r="A403" s="11" t="s">
        <v>357</v>
      </c>
      <c r="B403" s="16">
        <v>104672056.45999999</v>
      </c>
      <c r="C403" s="16">
        <f t="shared" si="7"/>
        <v>0.10033689071533802</v>
      </c>
    </row>
    <row r="404" spans="1:4" s="3" customFormat="1" ht="36" x14ac:dyDescent="0.25">
      <c r="A404" s="11" t="s">
        <v>358</v>
      </c>
      <c r="B404" s="16">
        <v>128605973.2</v>
      </c>
      <c r="C404" s="16">
        <f t="shared" si="7"/>
        <v>0.1232795448443231</v>
      </c>
      <c r="D404" s="4"/>
    </row>
    <row r="405" spans="1:4" s="3" customFormat="1" ht="36" x14ac:dyDescent="0.25">
      <c r="A405" s="11" t="s">
        <v>359</v>
      </c>
      <c r="B405" s="16">
        <v>104385079.01000001</v>
      </c>
      <c r="C405" s="16">
        <f t="shared" si="7"/>
        <v>0.10006179890944214</v>
      </c>
    </row>
    <row r="406" spans="1:4" ht="36" x14ac:dyDescent="0.25">
      <c r="A406" s="11" t="s">
        <v>360</v>
      </c>
      <c r="B406" s="16">
        <v>109168925.31</v>
      </c>
      <c r="C406" s="16">
        <f t="shared" si="7"/>
        <v>0.10464751432992309</v>
      </c>
      <c r="D406" s="3"/>
    </row>
    <row r="407" spans="1:4" ht="36" x14ac:dyDescent="0.25">
      <c r="A407" s="11" t="s">
        <v>361</v>
      </c>
      <c r="B407" s="16">
        <v>142635997.63</v>
      </c>
      <c r="C407" s="16">
        <f t="shared" si="7"/>
        <v>0.13672849268747922</v>
      </c>
      <c r="D407" s="3"/>
    </row>
    <row r="408" spans="1:4" ht="36" x14ac:dyDescent="0.25">
      <c r="A408" s="11" t="s">
        <v>362</v>
      </c>
      <c r="B408" s="16">
        <v>105121530.54000001</v>
      </c>
      <c r="C408" s="16">
        <f t="shared" si="7"/>
        <v>0.10076774908546636</v>
      </c>
      <c r="D408" s="3"/>
    </row>
    <row r="409" spans="1:4" s="3" customFormat="1" x14ac:dyDescent="0.25">
      <c r="A409" s="11" t="s">
        <v>363</v>
      </c>
      <c r="B409" s="16">
        <v>10199598</v>
      </c>
      <c r="C409" s="16">
        <f t="shared" si="7"/>
        <v>9.7771648372788657E-3</v>
      </c>
    </row>
    <row r="410" spans="1:4" s="3" customFormat="1" ht="36" x14ac:dyDescent="0.25">
      <c r="A410" s="11" t="s">
        <v>364</v>
      </c>
      <c r="B410" s="16">
        <v>104228083.61</v>
      </c>
      <c r="C410" s="16">
        <f t="shared" si="7"/>
        <v>9.9911305732701794E-2</v>
      </c>
    </row>
    <row r="411" spans="1:4" s="3" customFormat="1" ht="36" x14ac:dyDescent="0.25">
      <c r="A411" s="11" t="s">
        <v>365</v>
      </c>
      <c r="B411" s="16">
        <v>123389290.34999999</v>
      </c>
      <c r="C411" s="16">
        <f t="shared" si="7"/>
        <v>0.11827891951298596</v>
      </c>
    </row>
    <row r="412" spans="1:4" s="3" customFormat="1" ht="36" x14ac:dyDescent="0.25">
      <c r="A412" s="11" t="s">
        <v>366</v>
      </c>
      <c r="B412" s="16">
        <v>110570919.2</v>
      </c>
      <c r="C412" s="16">
        <f t="shared" si="7"/>
        <v>0.10599144233212354</v>
      </c>
    </row>
    <row r="413" spans="1:4" s="3" customFormat="1" ht="36" x14ac:dyDescent="0.25">
      <c r="A413" s="11" t="s">
        <v>367</v>
      </c>
      <c r="B413" s="16">
        <v>242946426.94</v>
      </c>
      <c r="C413" s="16">
        <f t="shared" si="7"/>
        <v>0.2328844002303137</v>
      </c>
    </row>
    <row r="414" spans="1:4" s="3" customFormat="1" ht="36" x14ac:dyDescent="0.25">
      <c r="A414" s="11" t="s">
        <v>368</v>
      </c>
      <c r="B414" s="16">
        <v>113437330.70999999</v>
      </c>
      <c r="C414" s="16">
        <f t="shared" ref="C414:C474" si="8">B414*$C$9/$B$9</f>
        <v>0.10873913668485621</v>
      </c>
    </row>
    <row r="415" spans="1:4" s="3" customFormat="1" ht="36" x14ac:dyDescent="0.25">
      <c r="A415" s="11" t="s">
        <v>369</v>
      </c>
      <c r="B415" s="16">
        <v>260825929.93000001</v>
      </c>
      <c r="C415" s="16">
        <f t="shared" si="8"/>
        <v>0.25002339413398034</v>
      </c>
    </row>
    <row r="416" spans="1:4" s="3" customFormat="1" ht="36" x14ac:dyDescent="0.25">
      <c r="A416" s="11" t="s">
        <v>370</v>
      </c>
      <c r="B416" s="16">
        <v>167528385.91999999</v>
      </c>
      <c r="C416" s="16">
        <f t="shared" si="8"/>
        <v>0.16058992168741432</v>
      </c>
    </row>
    <row r="417" spans="1:4" ht="36" x14ac:dyDescent="0.25">
      <c r="A417" s="11" t="s">
        <v>371</v>
      </c>
      <c r="B417" s="16">
        <v>127141312.16</v>
      </c>
      <c r="C417" s="16">
        <f t="shared" si="8"/>
        <v>0.12187554515543142</v>
      </c>
      <c r="D417" s="3"/>
    </row>
    <row r="418" spans="1:4" ht="36" x14ac:dyDescent="0.25">
      <c r="A418" s="11" t="s">
        <v>477</v>
      </c>
      <c r="B418" s="16">
        <v>113192895.75</v>
      </c>
      <c r="C418" s="16">
        <f t="shared" si="8"/>
        <v>0.10850482540161607</v>
      </c>
      <c r="D418" s="3"/>
    </row>
    <row r="419" spans="1:4" ht="36" x14ac:dyDescent="0.25">
      <c r="A419" s="11" t="s">
        <v>478</v>
      </c>
      <c r="B419" s="16">
        <v>202182700.28999999</v>
      </c>
      <c r="C419" s="16">
        <f t="shared" si="8"/>
        <v>0.19380897050859061</v>
      </c>
      <c r="D419" s="3"/>
    </row>
    <row r="420" spans="1:4" s="3" customFormat="1" ht="36" x14ac:dyDescent="0.25">
      <c r="A420" s="11" t="s">
        <v>479</v>
      </c>
      <c r="B420" s="16">
        <v>112787419.61</v>
      </c>
      <c r="C420" s="16">
        <f t="shared" si="8"/>
        <v>0.10811614272428274</v>
      </c>
    </row>
    <row r="421" spans="1:4" s="3" customFormat="1" ht="36" x14ac:dyDescent="0.25">
      <c r="A421" s="11" t="s">
        <v>480</v>
      </c>
      <c r="B421" s="16">
        <v>140483248.33000001</v>
      </c>
      <c r="C421" s="16">
        <f t="shared" si="8"/>
        <v>0.13466490304802123</v>
      </c>
    </row>
    <row r="422" spans="1:4" s="3" customFormat="1" ht="36" x14ac:dyDescent="0.25">
      <c r="A422" s="11" t="s">
        <v>481</v>
      </c>
      <c r="B422" s="16">
        <v>149079926.96000001</v>
      </c>
      <c r="C422" s="16">
        <f t="shared" si="8"/>
        <v>0.1429055360630305</v>
      </c>
    </row>
    <row r="423" spans="1:4" s="3" customFormat="1" ht="36" x14ac:dyDescent="0.25">
      <c r="A423" s="11" t="s">
        <v>482</v>
      </c>
      <c r="B423" s="16">
        <v>229145450.84999999</v>
      </c>
      <c r="C423" s="16">
        <f t="shared" si="8"/>
        <v>0.21965501431262613</v>
      </c>
      <c r="D423" s="4"/>
    </row>
    <row r="424" spans="1:4" s="3" customFormat="1" ht="48" x14ac:dyDescent="0.25">
      <c r="A424" s="11" t="s">
        <v>483</v>
      </c>
      <c r="B424" s="16">
        <v>311985242.11000001</v>
      </c>
      <c r="C424" s="16">
        <f t="shared" si="8"/>
        <v>0.29906385907638966</v>
      </c>
      <c r="D424" s="4"/>
    </row>
    <row r="425" spans="1:4" s="3" customFormat="1" x14ac:dyDescent="0.25">
      <c r="A425" s="11" t="s">
        <v>375</v>
      </c>
      <c r="B425" s="16">
        <v>9647420</v>
      </c>
      <c r="C425" s="16">
        <f t="shared" si="8"/>
        <v>9.2478561992797043E-3</v>
      </c>
    </row>
    <row r="426" spans="1:4" s="3" customFormat="1" ht="24" x14ac:dyDescent="0.25">
      <c r="A426" s="11" t="s">
        <v>376</v>
      </c>
      <c r="B426" s="16">
        <v>170000</v>
      </c>
      <c r="C426" s="16">
        <f t="shared" si="8"/>
        <v>1.629591697964378E-4</v>
      </c>
      <c r="D426" s="4"/>
    </row>
    <row r="427" spans="1:4" s="3" customFormat="1" ht="24" x14ac:dyDescent="0.25">
      <c r="A427" s="11" t="s">
        <v>377</v>
      </c>
      <c r="B427" s="16">
        <v>6971898.0999999996</v>
      </c>
      <c r="C427" s="16">
        <f t="shared" si="8"/>
        <v>6.6831454487138939E-3</v>
      </c>
      <c r="D427" s="4"/>
    </row>
    <row r="428" spans="1:4" s="3" customFormat="1" ht="24" x14ac:dyDescent="0.25">
      <c r="A428" s="11" t="s">
        <v>378</v>
      </c>
      <c r="B428" s="16">
        <v>33047234</v>
      </c>
      <c r="C428" s="16">
        <f t="shared" si="8"/>
        <v>3.1678528333580071E-2</v>
      </c>
      <c r="D428" s="4"/>
    </row>
    <row r="429" spans="1:4" s="3" customFormat="1" ht="36" x14ac:dyDescent="0.25">
      <c r="A429" s="11" t="s">
        <v>484</v>
      </c>
      <c r="B429" s="16">
        <v>914000000</v>
      </c>
      <c r="C429" s="16">
        <f t="shared" si="8"/>
        <v>0.876145183493789</v>
      </c>
      <c r="D429" s="4"/>
    </row>
    <row r="430" spans="1:4" s="3" customFormat="1" ht="24" x14ac:dyDescent="0.25">
      <c r="A430" s="11" t="s">
        <v>379</v>
      </c>
      <c r="B430" s="16">
        <v>245000</v>
      </c>
      <c r="C430" s="16">
        <f t="shared" si="8"/>
        <v>2.3485292117721916E-4</v>
      </c>
    </row>
    <row r="431" spans="1:4" s="3" customFormat="1" ht="24" x14ac:dyDescent="0.25">
      <c r="A431" s="9" t="s">
        <v>380</v>
      </c>
      <c r="B431" s="16">
        <v>418510</v>
      </c>
      <c r="C431" s="16">
        <f t="shared" si="8"/>
        <v>4.0117671853827754E-4</v>
      </c>
    </row>
    <row r="432" spans="1:4" s="3" customFormat="1" x14ac:dyDescent="0.25">
      <c r="A432" s="5" t="s">
        <v>381</v>
      </c>
      <c r="B432" s="10">
        <f>SUM(B433:B438)</f>
        <v>3894764293.4799995</v>
      </c>
      <c r="C432" s="10">
        <f t="shared" si="8"/>
        <v>3.7334562106959428</v>
      </c>
    </row>
    <row r="433" spans="1:4" s="3" customFormat="1" x14ac:dyDescent="0.25">
      <c r="A433" s="7" t="s">
        <v>485</v>
      </c>
      <c r="B433" s="16">
        <v>6214100.7000000002</v>
      </c>
      <c r="C433" s="16">
        <f t="shared" si="8"/>
        <v>5.9567334770791935E-3</v>
      </c>
    </row>
    <row r="434" spans="1:4" s="3" customFormat="1" x14ac:dyDescent="0.25">
      <c r="A434" s="7" t="s">
        <v>382</v>
      </c>
      <c r="B434" s="16">
        <v>14796293</v>
      </c>
      <c r="C434" s="16">
        <f t="shared" si="8"/>
        <v>1.4183480137322612E-2</v>
      </c>
      <c r="D434" s="4"/>
    </row>
    <row r="435" spans="1:4" s="3" customFormat="1" x14ac:dyDescent="0.25">
      <c r="A435" s="7" t="s">
        <v>383</v>
      </c>
      <c r="B435" s="16">
        <v>3395949088.6999998</v>
      </c>
      <c r="C435" s="16">
        <f t="shared" si="8"/>
        <v>3.2553002597971852</v>
      </c>
      <c r="D435" s="4"/>
    </row>
    <row r="436" spans="1:4" s="3" customFormat="1" ht="48" x14ac:dyDescent="0.25">
      <c r="A436" s="7" t="s">
        <v>486</v>
      </c>
      <c r="B436" s="16">
        <v>460000000</v>
      </c>
      <c r="C436" s="16">
        <f t="shared" si="8"/>
        <v>0.44094834180212578</v>
      </c>
    </row>
    <row r="437" spans="1:4" x14ac:dyDescent="0.25">
      <c r="A437" s="7" t="s">
        <v>384</v>
      </c>
      <c r="B437" s="16">
        <v>15304811.08</v>
      </c>
      <c r="C437" s="16">
        <f t="shared" si="8"/>
        <v>1.4670937102871309E-2</v>
      </c>
      <c r="D437" s="3"/>
    </row>
    <row r="438" spans="1:4" ht="48" x14ac:dyDescent="0.25">
      <c r="A438" s="7" t="s">
        <v>487</v>
      </c>
      <c r="B438" s="16">
        <v>2500000</v>
      </c>
      <c r="C438" s="16">
        <f t="shared" si="8"/>
        <v>2.3964583793593792E-3</v>
      </c>
      <c r="D438" s="3"/>
    </row>
    <row r="439" spans="1:4" s="3" customFormat="1" x14ac:dyDescent="0.25">
      <c r="A439" s="5" t="s">
        <v>385</v>
      </c>
      <c r="B439" s="10">
        <f>SUM(B440:B442)</f>
        <v>179735505.13</v>
      </c>
      <c r="C439" s="10">
        <f t="shared" si="8"/>
        <v>0.17229146293487169</v>
      </c>
    </row>
    <row r="440" spans="1:4" x14ac:dyDescent="0.25">
      <c r="A440" s="7" t="s">
        <v>386</v>
      </c>
      <c r="B440" s="16">
        <v>40000000</v>
      </c>
      <c r="C440" s="16">
        <f t="shared" si="8"/>
        <v>3.8343334069750067E-2</v>
      </c>
      <c r="D440" s="3"/>
    </row>
    <row r="441" spans="1:4" x14ac:dyDescent="0.25">
      <c r="A441" s="7" t="s">
        <v>387</v>
      </c>
      <c r="B441" s="16">
        <v>23120105.530000001</v>
      </c>
      <c r="C441" s="16">
        <f t="shared" si="8"/>
        <v>2.2162548251616648E-2</v>
      </c>
    </row>
    <row r="442" spans="1:4" x14ac:dyDescent="0.25">
      <c r="A442" s="7" t="s">
        <v>388</v>
      </c>
      <c r="B442" s="16">
        <v>116615399.59999999</v>
      </c>
      <c r="C442" s="16">
        <f t="shared" si="8"/>
        <v>0.11178558061350496</v>
      </c>
    </row>
    <row r="443" spans="1:4" ht="24" x14ac:dyDescent="0.25">
      <c r="A443" s="5" t="s">
        <v>389</v>
      </c>
      <c r="B443" s="10">
        <f>SUM(B444:B445)</f>
        <v>3616027.82</v>
      </c>
      <c r="C443" s="10">
        <f t="shared" si="8"/>
        <v>3.4662640676942518E-3</v>
      </c>
      <c r="D443" s="3"/>
    </row>
    <row r="444" spans="1:4" s="3" customFormat="1" ht="24" x14ac:dyDescent="0.25">
      <c r="A444" s="7" t="s">
        <v>390</v>
      </c>
      <c r="B444" s="16">
        <v>500000</v>
      </c>
      <c r="C444" s="16">
        <f t="shared" si="8"/>
        <v>4.7929167587187584E-4</v>
      </c>
      <c r="D444" s="4"/>
    </row>
    <row r="445" spans="1:4" s="3" customFormat="1" x14ac:dyDescent="0.25">
      <c r="A445" s="7" t="s">
        <v>391</v>
      </c>
      <c r="B445" s="16">
        <v>3116027.82</v>
      </c>
      <c r="C445" s="16">
        <f t="shared" si="8"/>
        <v>2.9869723918223758E-3</v>
      </c>
      <c r="D445" s="4"/>
    </row>
    <row r="446" spans="1:4" s="3" customFormat="1" ht="24" x14ac:dyDescent="0.25">
      <c r="A446" s="5" t="s">
        <v>392</v>
      </c>
      <c r="B446" s="10">
        <f>SUM(B447:B460)</f>
        <v>83688617.459999993</v>
      </c>
      <c r="C446" s="10">
        <f t="shared" si="8"/>
        <v>8.0222515427607458E-2</v>
      </c>
      <c r="D446" s="4"/>
    </row>
    <row r="447" spans="1:4" s="3" customFormat="1" ht="24" x14ac:dyDescent="0.25">
      <c r="A447" s="9" t="s">
        <v>393</v>
      </c>
      <c r="B447" s="16">
        <v>11403264.51</v>
      </c>
      <c r="C447" s="16">
        <f t="shared" si="8"/>
        <v>1.093097951481637E-2</v>
      </c>
      <c r="D447" s="4"/>
    </row>
    <row r="448" spans="1:4" x14ac:dyDescent="0.25">
      <c r="A448" s="9" t="s">
        <v>394</v>
      </c>
      <c r="B448" s="16">
        <v>24974604.949999999</v>
      </c>
      <c r="C448" s="16">
        <f t="shared" si="8"/>
        <v>2.3940240521447092E-2</v>
      </c>
    </row>
    <row r="449" spans="1:4" x14ac:dyDescent="0.25">
      <c r="A449" s="9" t="s">
        <v>395</v>
      </c>
      <c r="B449" s="16">
        <v>3120000</v>
      </c>
      <c r="C449" s="16">
        <f t="shared" si="8"/>
        <v>2.9907800574405052E-3</v>
      </c>
    </row>
    <row r="450" spans="1:4" s="3" customFormat="1" x14ac:dyDescent="0.25">
      <c r="A450" s="9" t="s">
        <v>396</v>
      </c>
      <c r="B450" s="16">
        <v>1688300</v>
      </c>
      <c r="C450" s="16">
        <f t="shared" si="8"/>
        <v>1.6183762727489761E-3</v>
      </c>
      <c r="D450" s="4"/>
    </row>
    <row r="451" spans="1:4" s="3" customFormat="1" x14ac:dyDescent="0.25">
      <c r="A451" s="9" t="s">
        <v>397</v>
      </c>
      <c r="B451" s="16">
        <v>2702298.7</v>
      </c>
      <c r="C451" s="16">
        <f t="shared" si="8"/>
        <v>2.590378545258783E-3</v>
      </c>
      <c r="D451" s="4"/>
    </row>
    <row r="452" spans="1:4" s="3" customFormat="1" x14ac:dyDescent="0.25">
      <c r="A452" s="9" t="s">
        <v>398</v>
      </c>
      <c r="B452" s="16">
        <v>16447550</v>
      </c>
      <c r="C452" s="16">
        <f t="shared" si="8"/>
        <v>1.5766347606972944E-2</v>
      </c>
      <c r="D452" s="4"/>
    </row>
    <row r="453" spans="1:4" s="3" customFormat="1" x14ac:dyDescent="0.25">
      <c r="A453" s="9" t="s">
        <v>399</v>
      </c>
      <c r="B453" s="16">
        <v>3943000</v>
      </c>
      <c r="C453" s="16">
        <f t="shared" si="8"/>
        <v>3.7796941559256128E-3</v>
      </c>
      <c r="D453" s="4"/>
    </row>
    <row r="454" spans="1:4" s="3" customFormat="1" ht="24" x14ac:dyDescent="0.25">
      <c r="A454" s="9" t="s">
        <v>400</v>
      </c>
      <c r="B454" s="16">
        <v>6917280</v>
      </c>
      <c r="C454" s="16">
        <f t="shared" si="8"/>
        <v>6.6307894473500188E-3</v>
      </c>
      <c r="D454" s="4"/>
    </row>
    <row r="455" spans="1:4" x14ac:dyDescent="0.25">
      <c r="A455" s="9" t="s">
        <v>401</v>
      </c>
      <c r="B455" s="16">
        <v>3595000</v>
      </c>
      <c r="C455" s="16">
        <f t="shared" si="8"/>
        <v>3.4461071495187874E-3</v>
      </c>
    </row>
    <row r="456" spans="1:4" x14ac:dyDescent="0.25">
      <c r="A456" s="9" t="s">
        <v>402</v>
      </c>
      <c r="B456" s="16">
        <v>3094294.61</v>
      </c>
      <c r="C456" s="16">
        <f t="shared" si="8"/>
        <v>2.9661392985364252E-3</v>
      </c>
    </row>
    <row r="457" spans="1:4" s="3" customFormat="1" ht="24" x14ac:dyDescent="0.25">
      <c r="A457" s="9" t="s">
        <v>403</v>
      </c>
      <c r="B457" s="16">
        <v>3160032.69</v>
      </c>
      <c r="C457" s="16">
        <f t="shared" si="8"/>
        <v>3.0291547276000237E-3</v>
      </c>
    </row>
    <row r="458" spans="1:4" x14ac:dyDescent="0.25">
      <c r="A458" s="9" t="s">
        <v>404</v>
      </c>
      <c r="B458" s="16">
        <v>745000</v>
      </c>
      <c r="C458" s="16">
        <f t="shared" si="8"/>
        <v>7.1414459704909506E-4</v>
      </c>
    </row>
    <row r="459" spans="1:4" x14ac:dyDescent="0.25">
      <c r="A459" s="9" t="s">
        <v>405</v>
      </c>
      <c r="B459" s="16">
        <v>618048</v>
      </c>
      <c r="C459" s="16">
        <f t="shared" si="8"/>
        <v>5.9245052337852228E-4</v>
      </c>
    </row>
    <row r="460" spans="1:4" ht="24" x14ac:dyDescent="0.25">
      <c r="A460" s="9" t="s">
        <v>406</v>
      </c>
      <c r="B460" s="16">
        <v>1279944</v>
      </c>
      <c r="C460" s="16">
        <f t="shared" si="8"/>
        <v>1.2269330095643046E-3</v>
      </c>
    </row>
    <row r="461" spans="1:4" ht="24" x14ac:dyDescent="0.25">
      <c r="A461" s="5" t="s">
        <v>407</v>
      </c>
      <c r="B461" s="10">
        <f>SUM(B462:B463)</f>
        <v>39184606</v>
      </c>
      <c r="C461" s="10">
        <f t="shared" si="8"/>
        <v>3.7561710956238323E-2</v>
      </c>
    </row>
    <row r="462" spans="1:4" ht="24" x14ac:dyDescent="0.25">
      <c r="A462" s="9" t="s">
        <v>408</v>
      </c>
      <c r="B462" s="16">
        <v>35684606</v>
      </c>
      <c r="C462" s="16">
        <f t="shared" si="8"/>
        <v>3.420666922513519E-2</v>
      </c>
    </row>
    <row r="463" spans="1:4" ht="24" x14ac:dyDescent="0.25">
      <c r="A463" s="9" t="s">
        <v>409</v>
      </c>
      <c r="B463" s="16">
        <v>3500000</v>
      </c>
      <c r="C463" s="16">
        <f t="shared" si="8"/>
        <v>3.3550417311031312E-3</v>
      </c>
    </row>
    <row r="464" spans="1:4" ht="24" x14ac:dyDescent="0.25">
      <c r="A464" s="5" t="s">
        <v>410</v>
      </c>
      <c r="B464" s="10">
        <f>SUM(B465:B466)</f>
        <v>3670244</v>
      </c>
      <c r="C464" s="10">
        <f t="shared" si="8"/>
        <v>3.518234795237394E-3</v>
      </c>
    </row>
    <row r="465" spans="1:4" x14ac:dyDescent="0.25">
      <c r="A465" s="9" t="s">
        <v>411</v>
      </c>
      <c r="B465" s="16">
        <v>2113244</v>
      </c>
      <c r="C465" s="16">
        <f t="shared" si="8"/>
        <v>2.0257205165723729E-3</v>
      </c>
      <c r="D465" s="3"/>
    </row>
    <row r="466" spans="1:4" ht="24" x14ac:dyDescent="0.25">
      <c r="A466" s="9" t="s">
        <v>412</v>
      </c>
      <c r="B466" s="16">
        <v>1557000</v>
      </c>
      <c r="C466" s="16">
        <f t="shared" si="8"/>
        <v>1.4925142786650213E-3</v>
      </c>
      <c r="D466" s="3"/>
    </row>
    <row r="467" spans="1:4" ht="24" x14ac:dyDescent="0.25">
      <c r="A467" s="5" t="s">
        <v>413</v>
      </c>
      <c r="B467" s="10">
        <f>SUM(B468:B468)</f>
        <v>2278240</v>
      </c>
      <c r="C467" s="10">
        <f t="shared" si="8"/>
        <v>2.1838829352766849E-3</v>
      </c>
    </row>
    <row r="468" spans="1:4" x14ac:dyDescent="0.25">
      <c r="A468" s="9" t="s">
        <v>414</v>
      </c>
      <c r="B468" s="16">
        <v>2278240</v>
      </c>
      <c r="C468" s="16">
        <f t="shared" si="8"/>
        <v>2.1838829352766849E-3</v>
      </c>
    </row>
    <row r="469" spans="1:4" x14ac:dyDescent="0.25">
      <c r="A469" s="5" t="s">
        <v>415</v>
      </c>
      <c r="B469" s="10">
        <f>SUM(B470:B474)</f>
        <v>168342421.5</v>
      </c>
      <c r="C469" s="10">
        <f t="shared" si="8"/>
        <v>0.1613702426421294</v>
      </c>
    </row>
    <row r="470" spans="1:4" x14ac:dyDescent="0.25">
      <c r="A470" s="7" t="s">
        <v>416</v>
      </c>
      <c r="B470" s="16">
        <v>1552052</v>
      </c>
      <c r="C470" s="16">
        <f t="shared" si="8"/>
        <v>1.4877712082405933E-3</v>
      </c>
    </row>
    <row r="471" spans="1:4" s="3" customFormat="1" ht="24" x14ac:dyDescent="0.25">
      <c r="A471" s="7" t="s">
        <v>417</v>
      </c>
      <c r="B471" s="16">
        <v>1896000</v>
      </c>
      <c r="C471" s="16">
        <f t="shared" si="8"/>
        <v>1.8174740349061532E-3</v>
      </c>
      <c r="D471" s="4"/>
    </row>
    <row r="472" spans="1:4" x14ac:dyDescent="0.25">
      <c r="A472" s="7" t="s">
        <v>418</v>
      </c>
      <c r="B472" s="16">
        <v>163068257.5</v>
      </c>
      <c r="C472" s="16">
        <f t="shared" si="8"/>
        <v>0.15631451683736317</v>
      </c>
    </row>
    <row r="473" spans="1:4" x14ac:dyDescent="0.25">
      <c r="A473" s="7" t="s">
        <v>419</v>
      </c>
      <c r="B473" s="16">
        <v>1193112</v>
      </c>
      <c r="C473" s="16">
        <f t="shared" si="8"/>
        <v>1.1436972999656911E-3</v>
      </c>
    </row>
    <row r="474" spans="1:4" ht="24" x14ac:dyDescent="0.25">
      <c r="A474" s="7" t="s">
        <v>420</v>
      </c>
      <c r="B474" s="16">
        <v>633000</v>
      </c>
      <c r="C474" s="16">
        <f t="shared" si="8"/>
        <v>6.0678326165379483E-4</v>
      </c>
    </row>
    <row r="475" spans="1:4" x14ac:dyDescent="0.25">
      <c r="A475" s="5" t="s">
        <v>421</v>
      </c>
      <c r="B475" s="10">
        <f>SUM(B476:B490)</f>
        <v>987568415.48000002</v>
      </c>
      <c r="C475" s="10">
        <f t="shared" ref="C475:C501" si="9">B475*$C$9/$B$9</f>
        <v>0.94666664178708437</v>
      </c>
    </row>
    <row r="476" spans="1:4" x14ac:dyDescent="0.25">
      <c r="A476" s="12" t="s">
        <v>488</v>
      </c>
      <c r="B476" s="16">
        <v>6496691.0199999996</v>
      </c>
      <c r="C476" s="16">
        <f t="shared" si="9"/>
        <v>6.2276198531951328E-3</v>
      </c>
    </row>
    <row r="477" spans="1:4" ht="24" x14ac:dyDescent="0.25">
      <c r="A477" s="7" t="s">
        <v>422</v>
      </c>
      <c r="B477" s="16">
        <v>70311952.930000007</v>
      </c>
      <c r="C477" s="16">
        <f t="shared" si="9"/>
        <v>6.7399867507288311E-2</v>
      </c>
    </row>
    <row r="478" spans="1:4" s="3" customFormat="1" x14ac:dyDescent="0.25">
      <c r="A478" s="7" t="s">
        <v>423</v>
      </c>
      <c r="B478" s="16">
        <v>120969308</v>
      </c>
      <c r="C478" s="16">
        <f t="shared" si="9"/>
        <v>0.11595916472076223</v>
      </c>
      <c r="D478" s="4"/>
    </row>
    <row r="479" spans="1:4" s="3" customFormat="1" x14ac:dyDescent="0.25">
      <c r="A479" s="7" t="s">
        <v>424</v>
      </c>
      <c r="B479" s="16">
        <v>642464.67000000004</v>
      </c>
      <c r="C479" s="16">
        <f t="shared" si="9"/>
        <v>6.1585593674554344E-4</v>
      </c>
      <c r="D479" s="15"/>
    </row>
    <row r="480" spans="1:4" ht="24" x14ac:dyDescent="0.25">
      <c r="A480" s="7" t="s">
        <v>425</v>
      </c>
      <c r="B480" s="16">
        <v>314177.7</v>
      </c>
      <c r="C480" s="16">
        <f t="shared" si="9"/>
        <v>3.0116551270914288E-4</v>
      </c>
      <c r="D480" s="15"/>
    </row>
    <row r="481" spans="1:4" x14ac:dyDescent="0.25">
      <c r="A481" s="7" t="s">
        <v>426</v>
      </c>
      <c r="B481" s="16">
        <v>21520174</v>
      </c>
      <c r="C481" s="16">
        <f t="shared" si="9"/>
        <v>2.0628880523028741E-2</v>
      </c>
      <c r="D481" s="15"/>
    </row>
    <row r="482" spans="1:4" ht="24" x14ac:dyDescent="0.25">
      <c r="A482" s="7" t="s">
        <v>427</v>
      </c>
      <c r="B482" s="16">
        <v>5175459.6900000004</v>
      </c>
      <c r="C482" s="16">
        <f t="shared" si="9"/>
        <v>4.9611094964548789E-3</v>
      </c>
      <c r="D482" s="15"/>
    </row>
    <row r="483" spans="1:4" ht="24" x14ac:dyDescent="0.25">
      <c r="A483" s="7" t="s">
        <v>428</v>
      </c>
      <c r="B483" s="16">
        <v>5529218.4699999997</v>
      </c>
      <c r="C483" s="16">
        <f t="shared" si="9"/>
        <v>5.3002167734960588E-3</v>
      </c>
      <c r="D483" s="15"/>
    </row>
    <row r="484" spans="1:4" ht="24" x14ac:dyDescent="0.25">
      <c r="A484" s="7" t="s">
        <v>429</v>
      </c>
      <c r="B484" s="16">
        <v>351099</v>
      </c>
      <c r="C484" s="16">
        <f t="shared" si="9"/>
        <v>3.3655765621387948E-4</v>
      </c>
      <c r="D484" s="15"/>
    </row>
    <row r="485" spans="1:4" x14ac:dyDescent="0.25">
      <c r="A485" s="7" t="s">
        <v>430</v>
      </c>
      <c r="B485" s="16">
        <v>74326406</v>
      </c>
      <c r="C485" s="16">
        <f t="shared" si="9"/>
        <v>7.1248055386546896E-2</v>
      </c>
      <c r="D485" s="15"/>
    </row>
    <row r="486" spans="1:4" x14ac:dyDescent="0.25">
      <c r="A486" s="7" t="s">
        <v>431</v>
      </c>
      <c r="B486" s="16">
        <v>137832681</v>
      </c>
      <c r="C486" s="16">
        <f t="shared" si="9"/>
        <v>0.13212411333280732</v>
      </c>
      <c r="D486" s="15"/>
    </row>
    <row r="487" spans="1:4" x14ac:dyDescent="0.25">
      <c r="A487" s="7" t="s">
        <v>432</v>
      </c>
      <c r="B487" s="16">
        <v>5793624</v>
      </c>
      <c r="C487" s="16">
        <f t="shared" si="9"/>
        <v>5.5536715126630418E-3</v>
      </c>
      <c r="D487" s="15"/>
    </row>
    <row r="488" spans="1:4" ht="24" x14ac:dyDescent="0.25">
      <c r="A488" s="7" t="s">
        <v>433</v>
      </c>
      <c r="B488" s="17">
        <v>565736</v>
      </c>
      <c r="C488" s="16">
        <f t="shared" si="9"/>
        <v>5.4230511108210313E-4</v>
      </c>
      <c r="D488" s="15"/>
    </row>
    <row r="489" spans="1:4" x14ac:dyDescent="0.25">
      <c r="A489" s="7" t="s">
        <v>434</v>
      </c>
      <c r="B489" s="16">
        <v>537688522</v>
      </c>
      <c r="C489" s="16">
        <f t="shared" si="9"/>
        <v>0.51541926561290397</v>
      </c>
      <c r="D489" s="15"/>
    </row>
    <row r="490" spans="1:4" x14ac:dyDescent="0.25">
      <c r="A490" s="7" t="s">
        <v>435</v>
      </c>
      <c r="B490" s="16">
        <v>50901</v>
      </c>
      <c r="C490" s="16">
        <f t="shared" si="9"/>
        <v>4.8792851187108708E-5</v>
      </c>
      <c r="D490" s="15"/>
    </row>
    <row r="491" spans="1:4" x14ac:dyDescent="0.25">
      <c r="A491" s="5" t="s">
        <v>436</v>
      </c>
      <c r="B491" s="10">
        <f>SUM(B492:B499)</f>
        <v>9353087.4699999988</v>
      </c>
      <c r="C491" s="10">
        <f t="shared" si="9"/>
        <v>8.9657139361450852E-3</v>
      </c>
      <c r="D491" s="15"/>
    </row>
    <row r="492" spans="1:4" x14ac:dyDescent="0.25">
      <c r="A492" s="7" t="s">
        <v>437</v>
      </c>
      <c r="B492" s="16">
        <v>977.36</v>
      </c>
      <c r="C492" s="16">
        <f t="shared" si="9"/>
        <v>9.3688102466027316E-7</v>
      </c>
    </row>
    <row r="493" spans="1:4" x14ac:dyDescent="0.25">
      <c r="A493" s="7" t="s">
        <v>438</v>
      </c>
      <c r="B493" s="16">
        <v>139845</v>
      </c>
      <c r="C493" s="16">
        <f t="shared" si="9"/>
        <v>1.3405308882460495E-4</v>
      </c>
    </row>
    <row r="494" spans="1:4" x14ac:dyDescent="0.25">
      <c r="A494" s="7" t="s">
        <v>439</v>
      </c>
      <c r="B494" s="16">
        <v>-195549.6</v>
      </c>
      <c r="C494" s="16">
        <f t="shared" si="9"/>
        <v>-1.8745059100014994E-4</v>
      </c>
      <c r="D494" s="14"/>
    </row>
    <row r="495" spans="1:4" x14ac:dyDescent="0.25">
      <c r="A495" s="7" t="s">
        <v>440</v>
      </c>
      <c r="B495" s="16">
        <v>6902296.7000000002</v>
      </c>
      <c r="C495" s="16">
        <f t="shared" si="9"/>
        <v>6.6164267054158368E-3</v>
      </c>
    </row>
    <row r="496" spans="1:4" x14ac:dyDescent="0.25">
      <c r="A496" s="7" t="s">
        <v>441</v>
      </c>
      <c r="B496" s="16">
        <v>780683.31</v>
      </c>
      <c r="C496" s="16">
        <f t="shared" si="9"/>
        <v>7.4835002395020635E-4</v>
      </c>
    </row>
    <row r="497" spans="1:4" x14ac:dyDescent="0.25">
      <c r="A497" s="7" t="s">
        <v>442</v>
      </c>
      <c r="B497" s="17">
        <v>1229480</v>
      </c>
      <c r="C497" s="16">
        <f t="shared" si="9"/>
        <v>1.1785590593019078E-3</v>
      </c>
    </row>
    <row r="498" spans="1:4" x14ac:dyDescent="0.25">
      <c r="A498" s="7" t="s">
        <v>448</v>
      </c>
      <c r="B498" s="16">
        <v>400</v>
      </c>
      <c r="C498" s="16">
        <f t="shared" si="9"/>
        <v>3.8343334069750069E-7</v>
      </c>
    </row>
    <row r="499" spans="1:4" x14ac:dyDescent="0.25">
      <c r="A499" s="7" t="s">
        <v>443</v>
      </c>
      <c r="B499" s="16">
        <v>494954.7</v>
      </c>
      <c r="C499" s="16">
        <f t="shared" si="9"/>
        <v>4.7445533528732312E-4</v>
      </c>
    </row>
    <row r="500" spans="1:4" x14ac:dyDescent="0.25">
      <c r="A500" s="5" t="s">
        <v>444</v>
      </c>
      <c r="B500" s="10">
        <f>+B501</f>
        <v>0</v>
      </c>
      <c r="C500" s="10">
        <f t="shared" si="9"/>
        <v>0</v>
      </c>
    </row>
    <row r="501" spans="1:4" x14ac:dyDescent="0.25">
      <c r="A501" s="7" t="s">
        <v>445</v>
      </c>
      <c r="B501" s="16">
        <v>0</v>
      </c>
      <c r="C501" s="16">
        <f t="shared" si="9"/>
        <v>0</v>
      </c>
    </row>
    <row r="502" spans="1:4" x14ac:dyDescent="0.25">
      <c r="D502" s="14"/>
    </row>
    <row r="503" spans="1:4" x14ac:dyDescent="0.25">
      <c r="D503" s="14"/>
    </row>
    <row r="509" spans="1:4" s="14" customFormat="1" x14ac:dyDescent="0.25">
      <c r="A509" s="24"/>
      <c r="B509" s="8"/>
      <c r="D509" s="4"/>
    </row>
    <row r="517" spans="1:4" s="14" customFormat="1" x14ac:dyDescent="0.25">
      <c r="A517" s="24"/>
      <c r="B517" s="8"/>
      <c r="D517" s="4"/>
    </row>
    <row r="518" spans="1:4" s="14" customFormat="1" x14ac:dyDescent="0.25">
      <c r="A518" s="24"/>
      <c r="B518" s="8"/>
      <c r="D518" s="4"/>
    </row>
  </sheetData>
  <mergeCells count="7">
    <mergeCell ref="C7:C8"/>
    <mergeCell ref="A2:C2"/>
    <mergeCell ref="A3:C3"/>
    <mergeCell ref="A4:C4"/>
    <mergeCell ref="A5:C5"/>
    <mergeCell ref="A7:A8"/>
    <mergeCell ref="B7:B8"/>
  </mergeCells>
  <printOptions gridLines="1"/>
  <pageMargins left="0.19685039370078741" right="0.19685039370078741" top="0.35433070866141736" bottom="0.35433070866141736" header="0.31496062992125984" footer="0.31496062992125984"/>
  <pageSetup paperSize="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</vt:lpstr>
      <vt:lpstr>EADID!Área_de_impresión</vt:lpstr>
      <vt:lpstr>EADID!Títulos_a_imprimir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2025-02-13T23:57:40Z</cp:lastPrinted>
  <dcterms:created xsi:type="dcterms:W3CDTF">2024-11-04T20:50:25Z</dcterms:created>
  <dcterms:modified xsi:type="dcterms:W3CDTF">2025-02-13T23:57:54Z</dcterms:modified>
</cp:coreProperties>
</file>